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1"/>
  </bookViews>
  <sheets>
    <sheet name="Титульн" sheetId="1" r:id="rId1"/>
    <sheet name="3,4,5 курс" sheetId="2" r:id="rId2"/>
    <sheet name="3,4,5 курс (3)" sheetId="3" state="hidden" r:id="rId3"/>
    <sheet name="3,4,5 курс (2)" sheetId="4" state="hidden" r:id="rId4"/>
  </sheets>
  <definedNames>
    <definedName name="Excel_BuiltIn_Print_Titles_1">#REF!</definedName>
    <definedName name="Excel_BuiltIn_Print_Titles_3" localSheetId="3">'3,4,5 курс (2)'!$8:$8</definedName>
    <definedName name="Excel_BuiltIn_Print_Titles_3" localSheetId="2">'3,4,5 курс (3)'!$8:$8</definedName>
    <definedName name="Excel_BuiltIn_Print_Titles_3">'3,4,5 курс'!$8:$8</definedName>
    <definedName name="_xlnm.Print_Titles" localSheetId="1">'3,4,5 курс'!$8:$8</definedName>
    <definedName name="_xlnm.Print_Titles" localSheetId="3">'3,4,5 курс (2)'!$8:$8</definedName>
    <definedName name="_xlnm.Print_Titles" localSheetId="2">'3,4,5 курс (3)'!$8:$8</definedName>
    <definedName name="_xlnm.Print_Area" localSheetId="1">'3,4,5 курс'!$A$1:$Y$202</definedName>
    <definedName name="_xlnm.Print_Area" localSheetId="3">'3,4,5 курс (2)'!$A$1:$Y$172</definedName>
    <definedName name="_xlnm.Print_Area" localSheetId="2">'3,4,5 курс (3)'!$A$1:$Y$188</definedName>
  </definedNames>
  <calcPr fullCalcOnLoad="1"/>
</workbook>
</file>

<file path=xl/sharedStrings.xml><?xml version="1.0" encoding="utf-8"?>
<sst xmlns="http://schemas.openxmlformats.org/spreadsheetml/2006/main" count="1692" uniqueCount="351">
  <si>
    <t>Ректор __________________</t>
  </si>
  <si>
    <t>Донбаська державна машинобудівна академія</t>
  </si>
  <si>
    <t>НАВЧАЛЬНИЙ ПЛАН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</si>
  <si>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</si>
  <si>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</si>
  <si>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</si>
  <si>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</si>
  <si>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</si>
  <si>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</si>
  <si>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</si>
  <si>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</si>
  <si>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</si>
  <si>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</si>
  <si>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</si>
  <si>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</si>
  <si>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</si>
  <si>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Н</t>
  </si>
  <si>
    <t>С</t>
  </si>
  <si>
    <t>К</t>
  </si>
  <si>
    <t>Д</t>
  </si>
  <si>
    <t>Дипломне проектування</t>
  </si>
  <si>
    <t>Всього</t>
  </si>
  <si>
    <t>№ п/п</t>
  </si>
  <si>
    <t>НАЗВА ДИСЦИПЛІН</t>
  </si>
  <si>
    <t>семестровий контроль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</si>
  <si>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</si>
  <si>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</si>
  <si>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</si>
  <si>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</si>
  <si>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</si>
  <si>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</si>
  <si>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</si>
  <si>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</si>
  <si>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 xml:space="preserve">лекції </t>
  </si>
  <si>
    <t>лабораторні</t>
  </si>
  <si>
    <t>практичні</t>
  </si>
  <si>
    <t>3 курс</t>
  </si>
  <si>
    <t>5 курс</t>
  </si>
  <si>
    <t>10</t>
  </si>
  <si>
    <t>14</t>
  </si>
  <si>
    <t>15</t>
  </si>
  <si>
    <t>17</t>
  </si>
  <si>
    <t>20</t>
  </si>
  <si>
    <t>21</t>
  </si>
  <si>
    <t>1 НОРМАТИВНА ЧАСТИНА</t>
  </si>
  <si>
    <t>на базі ВНЗ 1 рівня</t>
  </si>
  <si>
    <t>на базі академії</t>
  </si>
  <si>
    <t>7</t>
  </si>
  <si>
    <t>4/0</t>
  </si>
  <si>
    <t>8/4</t>
  </si>
  <si>
    <t>Інженерна графіка (загальний обсяг)</t>
  </si>
  <si>
    <t>9</t>
  </si>
  <si>
    <t>12/8</t>
  </si>
  <si>
    <t>Обчислювальна техніка та програмування (загальний обсяг)</t>
  </si>
  <si>
    <t>8</t>
  </si>
  <si>
    <t>4</t>
  </si>
  <si>
    <t>4/8</t>
  </si>
  <si>
    <t>Програмні засоби в електромеханиці</t>
  </si>
  <si>
    <t>Фізика (загальний обсяг)</t>
  </si>
  <si>
    <t>Електричні апарати</t>
  </si>
  <si>
    <t>Електричні машини</t>
  </si>
  <si>
    <t>Електричні машини  (Курс. проект)</t>
  </si>
  <si>
    <t>Електроніка та мікросхемотехніка</t>
  </si>
  <si>
    <t>Електроніка та мікросхемотехніка (Курс.робота)</t>
  </si>
  <si>
    <t>Електропостачання промислових підприємств</t>
  </si>
  <si>
    <t>Мікропроцесорні пристрої</t>
  </si>
  <si>
    <t>Основи метрології та електричних вимірів</t>
  </si>
  <si>
    <t>Теоретичні основи електротехніки (загальний обсяг)</t>
  </si>
  <si>
    <t>Теорія автоматичного керування</t>
  </si>
  <si>
    <t>Теорія автоматичного керування (Курс.робота)</t>
  </si>
  <si>
    <t>Теорія електроприводу</t>
  </si>
  <si>
    <t xml:space="preserve"> Кількість екзаменів</t>
  </si>
  <si>
    <t>5</t>
  </si>
  <si>
    <t>3</t>
  </si>
  <si>
    <t>2</t>
  </si>
  <si>
    <t xml:space="preserve"> Кількість заліків</t>
  </si>
  <si>
    <t xml:space="preserve"> Кількість курсових проектів і робіт</t>
  </si>
  <si>
    <t>1</t>
  </si>
  <si>
    <t>Справка</t>
  </si>
  <si>
    <t>10+15+8</t>
  </si>
  <si>
    <t>Моделювання електромеханічних систем</t>
  </si>
  <si>
    <t xml:space="preserve">1. Графік навчального процесу  </t>
  </si>
  <si>
    <t>Н/</t>
  </si>
  <si>
    <t>С/Н</t>
  </si>
  <si>
    <t>/С</t>
  </si>
  <si>
    <t>Силова електроніка</t>
  </si>
  <si>
    <t>Автоматизація технологічних процесів, установок і комплексів</t>
  </si>
  <si>
    <t>Теорія електроприводу (курс.робота)</t>
  </si>
  <si>
    <t>Економічна теорія</t>
  </si>
  <si>
    <t>Культурологія</t>
  </si>
  <si>
    <t>Основи првознавства</t>
  </si>
  <si>
    <t>Основи філософських знань (філософія, релігієзнавство)</t>
  </si>
  <si>
    <t>Соціологія</t>
  </si>
  <si>
    <t>Захист дипломного проекту</t>
  </si>
  <si>
    <t>Теорія дискретних систем автоматичного керування</t>
  </si>
  <si>
    <t>12+20+8</t>
  </si>
  <si>
    <t>*</t>
  </si>
  <si>
    <t>Теоретична механіка</t>
  </si>
  <si>
    <t>Усього</t>
  </si>
  <si>
    <t>Міністерство освіти і науки України</t>
  </si>
  <si>
    <t>Підприємницька діяльність та економіка підприємства</t>
  </si>
  <si>
    <t>Виконання дипломн. проекту</t>
  </si>
  <si>
    <t>Держ. атест.</t>
  </si>
  <si>
    <t>Назва навчальної дисципліни</t>
  </si>
  <si>
    <t>6/0</t>
  </si>
  <si>
    <t>2/0</t>
  </si>
  <si>
    <t>4/2</t>
  </si>
  <si>
    <t>12/0</t>
  </si>
  <si>
    <t>2/2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</si>
  <si>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</si>
  <si>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</si>
  <si>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</si>
  <si>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 xml:space="preserve">всього </t>
  </si>
  <si>
    <t>1.1. Гуманітарні та соціально-економічні дисципліни</t>
  </si>
  <si>
    <t>курсові</t>
  </si>
  <si>
    <t>проекти</t>
  </si>
  <si>
    <t>роботи</t>
  </si>
  <si>
    <t>На базі ДДМА:</t>
  </si>
  <si>
    <t>На базі ВНЗ 1 рівня:</t>
  </si>
  <si>
    <t>1.2 Дисципліни природничо-наукової (фундаментальної) підготовки</t>
  </si>
  <si>
    <t>1.1.1</t>
  </si>
  <si>
    <t>1.1.2</t>
  </si>
  <si>
    <t>1.1.3</t>
  </si>
  <si>
    <t>1.1.4</t>
  </si>
  <si>
    <t>1.1.5</t>
  </si>
  <si>
    <t>Екологія на базі ВНЗ 1 рівня</t>
  </si>
  <si>
    <t>1.2.1</t>
  </si>
  <si>
    <t>1.2.2</t>
  </si>
  <si>
    <t>1.2.3</t>
  </si>
  <si>
    <t>1.2.3.1</t>
  </si>
  <si>
    <t>1.2.5</t>
  </si>
  <si>
    <t>1.2.5.1</t>
  </si>
  <si>
    <t>1.2.6</t>
  </si>
  <si>
    <t>1.2.8</t>
  </si>
  <si>
    <t>1.2.9</t>
  </si>
  <si>
    <t>1.2.9.1</t>
  </si>
  <si>
    <t>Разом:</t>
  </si>
  <si>
    <t>1.3.1</t>
  </si>
  <si>
    <t>1.3.1.1</t>
  </si>
  <si>
    <t>1.3.1.2</t>
  </si>
  <si>
    <t>1.3.2</t>
  </si>
  <si>
    <t>1.3.2.1</t>
  </si>
  <si>
    <t>1.3.3</t>
  </si>
  <si>
    <t>1.3.4</t>
  </si>
  <si>
    <t>1.3.4.1</t>
  </si>
  <si>
    <t>1.3.5</t>
  </si>
  <si>
    <t>1.3.6</t>
  </si>
  <si>
    <t>1.3.7</t>
  </si>
  <si>
    <t>2.1.1</t>
  </si>
  <si>
    <t>2.1.2</t>
  </si>
  <si>
    <t>2.1.3</t>
  </si>
  <si>
    <t>2.1.4</t>
  </si>
  <si>
    <t>2.1.5</t>
  </si>
  <si>
    <t>Разом</t>
  </si>
  <si>
    <t xml:space="preserve"> на базі ВНЗ 1 рівня</t>
  </si>
  <si>
    <t>4. ДЕРЖАВНА АТЕСТАЦІЯ</t>
  </si>
  <si>
    <t>4.1</t>
  </si>
  <si>
    <t>4.2</t>
  </si>
  <si>
    <t>Підсумок</t>
  </si>
  <si>
    <t>Разом на базі ДДМА</t>
  </si>
  <si>
    <t xml:space="preserve"> на базі ДДМА</t>
  </si>
  <si>
    <t>ЗАГАЛЬНА КІЛЬКІСТЬ ГОДИН</t>
  </si>
  <si>
    <t>Вища математика</t>
  </si>
  <si>
    <t>1.2.1.1</t>
  </si>
  <si>
    <t>1.2.1.2</t>
  </si>
  <si>
    <t>1.3.4.2</t>
  </si>
  <si>
    <t>1.3.5.1</t>
  </si>
  <si>
    <t>Прикладна механіка</t>
  </si>
  <si>
    <t>1.3. Дисципліни  професійної підготовки</t>
  </si>
  <si>
    <t>2. ДИСЦИПЛІНИ ВІЛЬНОГО ВИБОРУ</t>
  </si>
  <si>
    <t>2.1 Соціально-гуманітарні навчальні дисципліни (на базі ВНЗ 1 рівня)</t>
  </si>
  <si>
    <t>2.2 Дисципліни професійної підготовки</t>
  </si>
  <si>
    <t>1.3.5.2</t>
  </si>
  <si>
    <t>1.3.7.1</t>
  </si>
  <si>
    <t>1.3.7.2</t>
  </si>
  <si>
    <t>1.3.7.3</t>
  </si>
  <si>
    <t>2.2.1</t>
  </si>
  <si>
    <t>2.2.1.1</t>
  </si>
  <si>
    <t>2.2.1.2</t>
  </si>
  <si>
    <t>2.2.2</t>
  </si>
  <si>
    <t>2.2.3</t>
  </si>
  <si>
    <t>2.2.3.1</t>
  </si>
  <si>
    <t>2.2.3.2</t>
  </si>
  <si>
    <t>2.2.3.3</t>
  </si>
  <si>
    <t>2.2.4</t>
  </si>
  <si>
    <t>2.2.4.1</t>
  </si>
  <si>
    <t>2.2.5</t>
  </si>
  <si>
    <t>2.2.5.1</t>
  </si>
  <si>
    <t>1.1.5.1</t>
  </si>
  <si>
    <r>
      <t xml:space="preserve">підготовки: </t>
    </r>
    <r>
      <rPr>
        <b/>
        <sz val="14"/>
        <rFont val="Times New Roman"/>
        <family val="1"/>
      </rPr>
      <t>бакалавр</t>
    </r>
  </si>
  <si>
    <r>
      <t>галузь знань:</t>
    </r>
    <r>
      <rPr>
        <b/>
        <sz val="14"/>
        <rFont val="Times New Roman"/>
        <family val="1"/>
      </rPr>
      <t xml:space="preserve"> 14 «Електрична інженерія»</t>
    </r>
  </si>
  <si>
    <r>
      <t xml:space="preserve">спеціалізації: </t>
    </r>
    <r>
      <rPr>
        <b/>
        <sz val="14"/>
        <rFont val="Times New Roman"/>
        <family val="1"/>
      </rPr>
      <t>Спеціалізовані комп’ютерні електромеханічні системи          Комп’ютерні системи автоматизації електромеханічних комплексів</t>
    </r>
  </si>
  <si>
    <t>Напрямок "Комп'ютерні системи автоматизації електромеханічних комплексів"</t>
  </si>
  <si>
    <t xml:space="preserve">1 </t>
  </si>
  <si>
    <t>Комп'ютерізовані системи керування</t>
  </si>
  <si>
    <t>Комп'ютерізовані системи керування електроприводами</t>
  </si>
  <si>
    <t>Об'єктно-орієнтовані технології в комп'ютерних системах керування</t>
  </si>
  <si>
    <t>Основи САПР комп'ютерізованих систем автоматизації</t>
  </si>
  <si>
    <t>Комп'ютерна схемотехніка</t>
  </si>
  <si>
    <t xml:space="preserve">Об'єктно-орієнтовані технології в спеціалізованих електромеханічних системах </t>
  </si>
  <si>
    <t xml:space="preserve">Напрямок "Спеціалізовані комп'ютерні електромеханічні системи" </t>
  </si>
  <si>
    <t>ЗД</t>
  </si>
  <si>
    <t>-</t>
  </si>
  <si>
    <t>Канікули</t>
  </si>
  <si>
    <r>
      <t xml:space="preserve">спеціальність: </t>
    </r>
    <r>
      <rPr>
        <b/>
        <sz val="14"/>
        <rFont val="Times New Roman"/>
        <family val="1"/>
      </rPr>
      <t xml:space="preserve">141 "Електроенергетика, електротехніка та електромеханіка" </t>
    </r>
    <r>
      <rPr>
        <sz val="14"/>
        <rFont val="Times New Roman"/>
        <family val="1"/>
      </rPr>
      <t xml:space="preserve">          </t>
    </r>
  </si>
  <si>
    <t xml:space="preserve">К  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</si>
  <si>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</si>
  <si>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>Теоретичне навчання</t>
  </si>
  <si>
    <t xml:space="preserve">       II. ЗВЕДЕНІ ДАНІ ПРО БЮДЖЕТ ЧАСУ, тижні                                                  ІІІ. ДЕРЖАВНА АТЕСТАЦІЯ</t>
  </si>
  <si>
    <t>Форма державної атестації (екзамен, дипломний проект (робота))</t>
  </si>
  <si>
    <t>Іноземна мова (за професійним спрямуванням)</t>
  </si>
  <si>
    <t>Філософія</t>
  </si>
  <si>
    <t>Разом на базі ВНЗ 1 рівня:</t>
  </si>
  <si>
    <t>Разом за п.1.1.: у т.ч. на базі академії</t>
  </si>
  <si>
    <t>1 ОБОВ'ЯЗКОВІ НАВЧАЛЬНІ ДИСЦИПЛІНИ</t>
  </si>
  <si>
    <t>0/4</t>
  </si>
  <si>
    <t>8/0</t>
  </si>
  <si>
    <t>12/4</t>
  </si>
  <si>
    <t>0/2</t>
  </si>
  <si>
    <t>8/2</t>
  </si>
  <si>
    <t>6/2</t>
  </si>
  <si>
    <t>78/0</t>
  </si>
  <si>
    <t>2/12</t>
  </si>
  <si>
    <t>4/20</t>
  </si>
  <si>
    <t>2/6</t>
  </si>
  <si>
    <t>4/4</t>
  </si>
  <si>
    <t>46/12</t>
  </si>
  <si>
    <t>14/30</t>
  </si>
  <si>
    <t>6</t>
  </si>
  <si>
    <t>Спеціалізовані системи керування електроприводами</t>
  </si>
  <si>
    <t>1.2.4</t>
  </si>
  <si>
    <t>1.2.4.1</t>
  </si>
  <si>
    <t>1.2.4.2</t>
  </si>
  <si>
    <t>1.2.6.1</t>
  </si>
  <si>
    <t>1.2.7</t>
  </si>
  <si>
    <t>1.2.10</t>
  </si>
  <si>
    <t>1.2.10.1</t>
  </si>
  <si>
    <t>1.2.11</t>
  </si>
  <si>
    <t>1.2.11.1</t>
  </si>
  <si>
    <t>1.2.11.2</t>
  </si>
  <si>
    <t>16/6</t>
  </si>
  <si>
    <t>20/10</t>
  </si>
  <si>
    <t>12/2</t>
  </si>
  <si>
    <t>24/4</t>
  </si>
  <si>
    <t>16/8</t>
  </si>
  <si>
    <t>52/2</t>
  </si>
  <si>
    <t>8/20</t>
  </si>
  <si>
    <t>28/12</t>
  </si>
  <si>
    <t>ЗАТВЕРДЖЕНО:</t>
  </si>
  <si>
    <t>на засіданні Вченої ради</t>
  </si>
  <si>
    <t>(Ковальов В.Д.)</t>
  </si>
  <si>
    <t>16</t>
  </si>
  <si>
    <t>10б</t>
  </si>
  <si>
    <t>II. План навчального процесу на 2017-2018 н.р.</t>
  </si>
  <si>
    <r>
      <rPr>
        <sz val="12"/>
        <rFont val="Times New Roman"/>
        <family val="1"/>
      </rPr>
      <t>Основи охорони  праці та безпека життєдіяльності</t>
    </r>
    <r>
      <rPr>
        <sz val="14"/>
        <rFont val="Times New Roman"/>
        <family val="1"/>
      </rPr>
      <t xml:space="preserve">  (загальний обсяг)</t>
    </r>
  </si>
  <si>
    <t>Безпека життєдіяльності (на базі ВНЗ 1 рівня)</t>
  </si>
  <si>
    <t>1.2.5.2</t>
  </si>
  <si>
    <t>Основи охорони праці</t>
  </si>
  <si>
    <t>1.2.5.2.1</t>
  </si>
  <si>
    <t>Теорія імовірності, імовірні процеси та математична статистика (загальний обсяг)</t>
  </si>
  <si>
    <t>2.5</t>
  </si>
  <si>
    <t>32/12</t>
  </si>
  <si>
    <t>52/22</t>
  </si>
  <si>
    <t>семестри</t>
  </si>
  <si>
    <t>40/18</t>
  </si>
  <si>
    <t>44/10</t>
  </si>
  <si>
    <t>28/10</t>
  </si>
  <si>
    <t>Кваліфікація: бакалавр з електроенергетики, електротехніки та електромеханіки</t>
  </si>
  <si>
    <t xml:space="preserve">Термін навчання - 3 роки  на базі ОПП підготовки молодшого спеціаліста </t>
  </si>
  <si>
    <t>протокол № 7</t>
  </si>
  <si>
    <r>
      <t>"30 "  березня</t>
    </r>
    <r>
      <rPr>
        <u val="single"/>
        <sz val="16"/>
        <rFont val="Times New Roman"/>
        <family val="1"/>
      </rPr>
      <t xml:space="preserve">  </t>
    </r>
    <r>
      <rPr>
        <sz val="16"/>
        <rFont val="Times New Roman"/>
        <family val="1"/>
      </rPr>
      <t>2017 р.</t>
    </r>
  </si>
  <si>
    <t>1 курс</t>
  </si>
  <si>
    <t>2 курс</t>
  </si>
  <si>
    <t>6а</t>
  </si>
  <si>
    <t>6б</t>
  </si>
  <si>
    <t>Настанов-на сесія</t>
  </si>
  <si>
    <t>Екзамена-ційна
 сесія</t>
  </si>
  <si>
    <t>1.1.6</t>
  </si>
  <si>
    <t>Правознавство і господарське законодавство на базі ВНЗ 1 рівня</t>
  </si>
  <si>
    <t>1.1.7</t>
  </si>
  <si>
    <t>Основи економічної теорії на базі ВНЗ 1 рівня</t>
  </si>
  <si>
    <t>на базі академії (у 2017/2018 н.р. ее планувати)</t>
  </si>
  <si>
    <t>14/2</t>
  </si>
  <si>
    <t>34/8</t>
  </si>
  <si>
    <t>28/8</t>
  </si>
  <si>
    <t>16/4</t>
  </si>
  <si>
    <t>42/10</t>
  </si>
  <si>
    <t>14/0</t>
  </si>
  <si>
    <t>6/22</t>
  </si>
  <si>
    <t>80/0</t>
  </si>
  <si>
    <t>1.3.3.1</t>
  </si>
  <si>
    <t>32/0</t>
  </si>
  <si>
    <t>16/0</t>
  </si>
  <si>
    <t>28/0</t>
  </si>
  <si>
    <t>62/2</t>
  </si>
  <si>
    <t>38/6</t>
  </si>
  <si>
    <t>Електропостачання та енергозбереження промислових підприємств</t>
  </si>
  <si>
    <t>на базі академії (у 2017/2018 н.р. не планувати)</t>
  </si>
  <si>
    <t>3. ПРАКТИЧНА ПІДГОТОВКА</t>
  </si>
  <si>
    <t>3.1</t>
  </si>
  <si>
    <t>Ознайомча практика на базі ВНЗ 1 рівня</t>
  </si>
  <si>
    <t>3.2</t>
  </si>
  <si>
    <t>Виробнича практика на базі ВНЗ 1 рівня</t>
  </si>
  <si>
    <t>Разом на базі ВНЗ 1 рівня</t>
  </si>
  <si>
    <t>40/0</t>
  </si>
  <si>
    <t>24/0</t>
  </si>
  <si>
    <t>16/2</t>
  </si>
  <si>
    <t>4/6</t>
  </si>
  <si>
    <t>48/0</t>
  </si>
  <si>
    <t>20/0</t>
  </si>
  <si>
    <t>38/8</t>
  </si>
  <si>
    <t>58/18</t>
  </si>
  <si>
    <t>56/4</t>
  </si>
  <si>
    <t>56/0</t>
  </si>
  <si>
    <t>48/4</t>
  </si>
  <si>
    <t>48/2</t>
  </si>
  <si>
    <t>блок 1</t>
  </si>
  <si>
    <t>1 семест</t>
  </si>
  <si>
    <t>2 семест</t>
  </si>
  <si>
    <t>3 семест</t>
  </si>
  <si>
    <t>4 семест</t>
  </si>
  <si>
    <t>5 семест</t>
  </si>
  <si>
    <t>6 семест</t>
  </si>
  <si>
    <t>У</t>
  </si>
  <si>
    <t>блок 2</t>
  </si>
  <si>
    <t>блок 3</t>
  </si>
  <si>
    <t>блок 4</t>
  </si>
  <si>
    <t>кп</t>
  </si>
  <si>
    <t>кр</t>
  </si>
  <si>
    <t>іспит</t>
  </si>
  <si>
    <t>залік</t>
  </si>
  <si>
    <t xml:space="preserve">Безпека життєдіяльності (на базі ВНЗ 1 рівня) </t>
  </si>
  <si>
    <t>26</t>
  </si>
  <si>
    <t>6/4</t>
  </si>
  <si>
    <t>74/0</t>
  </si>
  <si>
    <t>26/4</t>
  </si>
  <si>
    <t>лекции</t>
  </si>
  <si>
    <t>лабор</t>
  </si>
  <si>
    <t>практ</t>
  </si>
  <si>
    <t>220/2</t>
  </si>
  <si>
    <t>74/ 32</t>
  </si>
  <si>
    <t>6+18+6</t>
  </si>
  <si>
    <r>
      <t xml:space="preserve">форма навчання    </t>
    </r>
    <r>
      <rPr>
        <b/>
        <sz val="14"/>
        <rFont val="Times New Roman"/>
        <family val="1"/>
      </rPr>
      <t>заочна  зі скороченим терміном навчання</t>
    </r>
  </si>
  <si>
    <t>ісп.</t>
  </si>
  <si>
    <t>зал.</t>
  </si>
  <si>
    <t>Семестр</t>
  </si>
  <si>
    <t>Зав.кафедри ЕСА</t>
  </si>
  <si>
    <t>В.Т.Лебідь</t>
  </si>
  <si>
    <t>Директор ЦДЗО</t>
  </si>
  <si>
    <t>М.М. Федоров</t>
  </si>
  <si>
    <t>9+18+8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</si>
</sst>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_-;\-* #,##0_-;\ _-;_-@_-"/>
    <numFmt numFmtId="181" formatCode="#,##0;\-* #,##0_-;\ _-;_-@_-"/>
    <numFmt numFmtId="182" formatCode="#,##0.0_-;\-* #,##0.0_-;\ _-;_-@_-"/>
    <numFmt numFmtId="183" formatCode="0.0"/>
    <numFmt numFmtId="184" formatCode="#,##0.0;\-* #,##0.0_-;\ _-;_-@_-"/>
    <numFmt numFmtId="185" formatCode="#,##0_ ;\-#,##0\ "/>
    <numFmt numFmtId="186" formatCode="#,##0.0_ ;\-#,##0.0\ "/>
    <numFmt numFmtId="187" formatCode="#,##0.0_-;\-* #,##0.0_-;\ &quot;&quot;_-;_-@_-"/>
    <numFmt numFmtId="188" formatCode="#,##0.0;\-* #,##0.0_-;\ &quot;&quot;_-;_-@_-"/>
    <numFmt numFmtId="189" formatCode="#,##0;\-* #,##0_-;\ &quot;&quot;_-;_-@_-"/>
    <numFmt numFmtId="190" formatCode="#,##0_-;\-* #,##0_-;\ &quot;&quot;_-;_-@_-"/>
  </numFmts>
  <fonts count="7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Times New Roman"/>
      <family val="1"/>
    </font>
    <font>
      <sz val="14"/>
      <name val="Arial Cyr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 Cyr"/>
      <family val="0"/>
    </font>
    <font>
      <i/>
      <sz val="12"/>
      <color indexed="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thin"/>
      <bottom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18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0" fontId="10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180" fontId="10" fillId="0" borderId="0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180" fontId="10" fillId="0" borderId="11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10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180" fontId="2" fillId="0" borderId="18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80" fontId="2" fillId="0" borderId="19" xfId="0" applyNumberFormat="1" applyFont="1" applyFill="1" applyBorder="1" applyAlignment="1" applyProtection="1">
      <alignment vertical="center"/>
      <protection/>
    </xf>
    <xf numFmtId="180" fontId="2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1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1" fontId="71" fillId="0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53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 vertical="center"/>
    </xf>
    <xf numFmtId="180" fontId="71" fillId="0" borderId="10" xfId="0" applyNumberFormat="1" applyFont="1" applyFill="1" applyBorder="1" applyAlignment="1" applyProtection="1">
      <alignment horizontal="left" vertical="center" wrapText="1"/>
      <protection/>
    </xf>
    <xf numFmtId="0" fontId="71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183" fontId="2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80" fontId="2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1" fontId="9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vertical="center" wrapText="1"/>
    </xf>
    <xf numFmtId="49" fontId="71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3" fontId="2" fillId="0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1" fontId="73" fillId="0" borderId="24" xfId="0" applyNumberFormat="1" applyFont="1" applyFill="1" applyBorder="1" applyAlignment="1" applyProtection="1">
      <alignment horizontal="left" vertical="center"/>
      <protection/>
    </xf>
    <xf numFmtId="1" fontId="73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 applyProtection="1">
      <alignment horizontal="left" vertical="center" wrapText="1"/>
      <protection/>
    </xf>
    <xf numFmtId="180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vertical="center"/>
      <protection/>
    </xf>
    <xf numFmtId="180" fontId="2" fillId="0" borderId="30" xfId="0" applyNumberFormat="1" applyFont="1" applyFill="1" applyBorder="1" applyAlignment="1" applyProtection="1">
      <alignment vertical="center"/>
      <protection/>
    </xf>
    <xf numFmtId="49" fontId="71" fillId="0" borderId="14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31" xfId="0" applyNumberFormat="1" applyFont="1" applyFill="1" applyBorder="1" applyAlignment="1" applyProtection="1">
      <alignment horizontal="left" vertical="center"/>
      <protection/>
    </xf>
    <xf numFmtId="180" fontId="2" fillId="0" borderId="28" xfId="0" applyNumberFormat="1" applyFont="1" applyFill="1" applyBorder="1" applyAlignment="1" applyProtection="1">
      <alignment horizontal="left" vertical="center"/>
      <protection/>
    </xf>
    <xf numFmtId="180" fontId="2" fillId="0" borderId="28" xfId="0" applyNumberFormat="1" applyFont="1" applyFill="1" applyBorder="1" applyAlignment="1" applyProtection="1">
      <alignment vertical="center"/>
      <protection/>
    </xf>
    <xf numFmtId="180" fontId="10" fillId="0" borderId="28" xfId="0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>
      <alignment/>
    </xf>
    <xf numFmtId="0" fontId="0" fillId="0" borderId="32" xfId="0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 applyProtection="1">
      <alignment vertical="center"/>
      <protection/>
    </xf>
    <xf numFmtId="180" fontId="2" fillId="0" borderId="14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180" fontId="2" fillId="0" borderId="13" xfId="0" applyNumberFormat="1" applyFont="1" applyFill="1" applyBorder="1" applyAlignment="1" applyProtection="1">
      <alignment vertical="center"/>
      <protection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180" fontId="9" fillId="0" borderId="35" xfId="0" applyNumberFormat="1" applyFont="1" applyFill="1" applyBorder="1" applyAlignment="1" applyProtection="1">
      <alignment vertical="center"/>
      <protection/>
    </xf>
    <xf numFmtId="183" fontId="2" fillId="0" borderId="37" xfId="0" applyNumberFormat="1" applyFont="1" applyFill="1" applyBorder="1" applyAlignment="1" applyProtection="1">
      <alignment horizontal="center" vertical="center"/>
      <protection/>
    </xf>
    <xf numFmtId="49" fontId="71" fillId="0" borderId="11" xfId="0" applyNumberFormat="1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 applyProtection="1">
      <alignment vertical="center"/>
      <protection/>
    </xf>
    <xf numFmtId="49" fontId="9" fillId="0" borderId="38" xfId="0" applyNumberFormat="1" applyFont="1" applyFill="1" applyBorder="1" applyAlignment="1">
      <alignment horizontal="center" vertical="center"/>
    </xf>
    <xf numFmtId="0" fontId="72" fillId="0" borderId="38" xfId="0" applyNumberFormat="1" applyFont="1" applyFill="1" applyBorder="1" applyAlignment="1" applyProtection="1">
      <alignment horizontal="center" vertical="center"/>
      <protection/>
    </xf>
    <xf numFmtId="183" fontId="72" fillId="0" borderId="38" xfId="0" applyNumberFormat="1" applyFont="1" applyFill="1" applyBorder="1" applyAlignment="1" applyProtection="1">
      <alignment horizontal="center" vertical="center"/>
      <protection/>
    </xf>
    <xf numFmtId="1" fontId="72" fillId="0" borderId="38" xfId="0" applyNumberFormat="1" applyFont="1" applyFill="1" applyBorder="1" applyAlignment="1">
      <alignment horizontal="center" vertical="center"/>
    </xf>
    <xf numFmtId="49" fontId="72" fillId="0" borderId="38" xfId="0" applyNumberFormat="1" applyFont="1" applyFill="1" applyBorder="1" applyAlignment="1">
      <alignment horizontal="center" vertical="center" wrapText="1"/>
    </xf>
    <xf numFmtId="1" fontId="74" fillId="0" borderId="39" xfId="0" applyNumberFormat="1" applyFont="1" applyFill="1" applyBorder="1" applyAlignment="1">
      <alignment horizontal="center" vertical="center" wrapText="1"/>
    </xf>
    <xf numFmtId="49" fontId="72" fillId="0" borderId="40" xfId="0" applyNumberFormat="1" applyFont="1" applyFill="1" applyBorder="1" applyAlignment="1">
      <alignment horizontal="center" vertical="center" wrapText="1"/>
    </xf>
    <xf numFmtId="180" fontId="9" fillId="0" borderId="40" xfId="0" applyNumberFormat="1" applyFont="1" applyFill="1" applyBorder="1" applyAlignment="1" applyProtection="1">
      <alignment vertical="center"/>
      <protection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180" fontId="9" fillId="0" borderId="41" xfId="0" applyNumberFormat="1" applyFont="1" applyFill="1" applyBorder="1" applyAlignment="1" applyProtection="1">
      <alignment vertical="center"/>
      <protection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183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180" fontId="9" fillId="0" borderId="44" xfId="0" applyNumberFormat="1" applyFont="1" applyFill="1" applyBorder="1" applyAlignment="1" applyProtection="1">
      <alignment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180" fontId="9" fillId="0" borderId="45" xfId="0" applyNumberFormat="1" applyFont="1" applyFill="1" applyBorder="1" applyAlignment="1" applyProtection="1">
      <alignment vertical="center"/>
      <protection/>
    </xf>
    <xf numFmtId="49" fontId="9" fillId="0" borderId="46" xfId="0" applyNumberFormat="1" applyFont="1" applyFill="1" applyBorder="1" applyAlignment="1">
      <alignment horizontal="center" vertical="center" wrapText="1"/>
    </xf>
    <xf numFmtId="0" fontId="72" fillId="0" borderId="42" xfId="0" applyNumberFormat="1" applyFont="1" applyFill="1" applyBorder="1" applyAlignment="1" applyProtection="1">
      <alignment horizontal="center" vertical="center"/>
      <protection/>
    </xf>
    <xf numFmtId="183" fontId="72" fillId="0" borderId="42" xfId="0" applyNumberFormat="1" applyFont="1" applyFill="1" applyBorder="1" applyAlignment="1" applyProtection="1">
      <alignment horizontal="center" vertical="center"/>
      <protection/>
    </xf>
    <xf numFmtId="1" fontId="72" fillId="0" borderId="42" xfId="0" applyNumberFormat="1" applyFont="1" applyFill="1" applyBorder="1" applyAlignment="1">
      <alignment horizontal="center" vertical="center"/>
    </xf>
    <xf numFmtId="1" fontId="74" fillId="0" borderId="43" xfId="0" applyNumberFormat="1" applyFont="1" applyFill="1" applyBorder="1" applyAlignment="1">
      <alignment horizontal="center" vertical="center" wrapText="1"/>
    </xf>
    <xf numFmtId="49" fontId="72" fillId="0" borderId="44" xfId="0" applyNumberFormat="1" applyFont="1" applyFill="1" applyBorder="1" applyAlignment="1">
      <alignment horizontal="center" vertical="center" wrapText="1"/>
    </xf>
    <xf numFmtId="183" fontId="9" fillId="0" borderId="11" xfId="0" applyNumberFormat="1" applyFont="1" applyFill="1" applyBorder="1" applyAlignment="1" applyProtection="1">
      <alignment horizontal="center" vertical="center"/>
      <protection/>
    </xf>
    <xf numFmtId="184" fontId="72" fillId="0" borderId="11" xfId="0" applyNumberFormat="1" applyFont="1" applyFill="1" applyBorder="1" applyAlignment="1" applyProtection="1">
      <alignment horizontal="center" vertical="center"/>
      <protection/>
    </xf>
    <xf numFmtId="183" fontId="71" fillId="0" borderId="11" xfId="0" applyNumberFormat="1" applyFont="1" applyFill="1" applyBorder="1" applyAlignment="1" applyProtection="1">
      <alignment horizontal="center" vertical="center"/>
      <protection/>
    </xf>
    <xf numFmtId="183" fontId="72" fillId="0" borderId="11" xfId="0" applyNumberFormat="1" applyFont="1" applyFill="1" applyBorder="1" applyAlignment="1" applyProtection="1">
      <alignment horizontal="center" vertical="center"/>
      <protection/>
    </xf>
    <xf numFmtId="184" fontId="9" fillId="0" borderId="11" xfId="0" applyNumberFormat="1" applyFont="1" applyFill="1" applyBorder="1" applyAlignment="1" applyProtection="1">
      <alignment horizontal="center" vertical="center"/>
      <protection/>
    </xf>
    <xf numFmtId="183" fontId="9" fillId="0" borderId="21" xfId="0" applyNumberFormat="1" applyFont="1" applyFill="1" applyBorder="1" applyAlignment="1" applyProtection="1">
      <alignment horizontal="center" vertical="center"/>
      <protection/>
    </xf>
    <xf numFmtId="1" fontId="71" fillId="0" borderId="14" xfId="0" applyNumberFormat="1" applyFont="1" applyFill="1" applyBorder="1" applyAlignment="1">
      <alignment horizontal="center" vertical="center" wrapText="1"/>
    </xf>
    <xf numFmtId="1" fontId="7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83" fontId="9" fillId="0" borderId="37" xfId="0" applyNumberFormat="1" applyFont="1" applyFill="1" applyBorder="1" applyAlignment="1" applyProtection="1">
      <alignment horizontal="center" vertical="center"/>
      <protection/>
    </xf>
    <xf numFmtId="183" fontId="2" fillId="0" borderId="47" xfId="0" applyNumberFormat="1" applyFont="1" applyFill="1" applyBorder="1" applyAlignment="1" applyProtection="1">
      <alignment horizontal="center" vertical="center"/>
      <protection/>
    </xf>
    <xf numFmtId="183" fontId="9" fillId="0" borderId="48" xfId="0" applyNumberFormat="1" applyFont="1" applyFill="1" applyBorder="1" applyAlignment="1" applyProtection="1">
      <alignment horizontal="center" vertical="center"/>
      <protection/>
    </xf>
    <xf numFmtId="183" fontId="72" fillId="0" borderId="48" xfId="0" applyNumberFormat="1" applyFont="1" applyFill="1" applyBorder="1" applyAlignment="1" applyProtection="1">
      <alignment horizontal="center" vertical="center"/>
      <protection/>
    </xf>
    <xf numFmtId="183" fontId="72" fillId="0" borderId="49" xfId="0" applyNumberFormat="1" applyFont="1" applyFill="1" applyBorder="1" applyAlignment="1" applyProtection="1">
      <alignment horizontal="center" vertical="center"/>
      <protection/>
    </xf>
    <xf numFmtId="0" fontId="7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3" fontId="2" fillId="0" borderId="26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180" fontId="2" fillId="0" borderId="32" xfId="0" applyNumberFormat="1" applyFont="1" applyFill="1" applyBorder="1" applyAlignment="1" applyProtection="1">
      <alignment vertical="center"/>
      <protection/>
    </xf>
    <xf numFmtId="49" fontId="72" fillId="0" borderId="50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184" fontId="9" fillId="0" borderId="50" xfId="0" applyNumberFormat="1" applyFont="1" applyFill="1" applyBorder="1" applyAlignment="1" applyProtection="1">
      <alignment horizontal="center" vertical="center"/>
      <protection/>
    </xf>
    <xf numFmtId="186" fontId="9" fillId="0" borderId="50" xfId="0" applyNumberFormat="1" applyFont="1" applyFill="1" applyBorder="1" applyAlignment="1" applyProtection="1">
      <alignment horizontal="center" vertical="center"/>
      <protection/>
    </xf>
    <xf numFmtId="1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 applyProtection="1">
      <alignment vertical="center"/>
      <protection/>
    </xf>
    <xf numFmtId="49" fontId="9" fillId="0" borderId="50" xfId="0" applyNumberFormat="1" applyFont="1" applyFill="1" applyBorder="1" applyAlignment="1" applyProtection="1">
      <alignment vertical="center"/>
      <protection/>
    </xf>
    <xf numFmtId="180" fontId="9" fillId="0" borderId="50" xfId="0" applyNumberFormat="1" applyFont="1" applyFill="1" applyBorder="1" applyAlignment="1" applyProtection="1">
      <alignment vertical="center"/>
      <protection/>
    </xf>
    <xf numFmtId="49" fontId="9" fillId="0" borderId="51" xfId="0" applyNumberFormat="1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72" fillId="0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184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vertical="center"/>
      <protection/>
    </xf>
    <xf numFmtId="49" fontId="9" fillId="0" borderId="35" xfId="0" applyNumberFormat="1" applyFont="1" applyFill="1" applyBorder="1" applyAlignment="1" applyProtection="1">
      <alignment vertical="center"/>
      <protection/>
    </xf>
    <xf numFmtId="49" fontId="9" fillId="0" borderId="52" xfId="0" applyNumberFormat="1" applyFont="1" applyFill="1" applyBorder="1" applyAlignment="1">
      <alignment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53" xfId="0" applyNumberFormat="1" applyFont="1" applyFill="1" applyBorder="1" applyAlignment="1" applyProtection="1">
      <alignment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vertical="center"/>
      <protection/>
    </xf>
    <xf numFmtId="180" fontId="2" fillId="0" borderId="35" xfId="0" applyNumberFormat="1" applyFont="1" applyFill="1" applyBorder="1" applyAlignment="1" applyProtection="1">
      <alignment vertical="center"/>
      <protection/>
    </xf>
    <xf numFmtId="180" fontId="2" fillId="0" borderId="43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>
      <alignment horizontal="center" vertical="center" wrapText="1"/>
    </xf>
    <xf numFmtId="181" fontId="2" fillId="0" borderId="35" xfId="0" applyNumberFormat="1" applyFont="1" applyFill="1" applyBorder="1" applyAlignment="1" applyProtection="1">
      <alignment horizontal="center" vertical="center"/>
      <protection/>
    </xf>
    <xf numFmtId="49" fontId="72" fillId="0" borderId="35" xfId="0" applyNumberFormat="1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 applyProtection="1">
      <alignment horizontal="center" vertical="center"/>
      <protection/>
    </xf>
    <xf numFmtId="49" fontId="71" fillId="0" borderId="42" xfId="0" applyNumberFormat="1" applyFont="1" applyFill="1" applyBorder="1" applyAlignment="1" applyProtection="1">
      <alignment horizontal="center" vertical="center"/>
      <protection/>
    </xf>
    <xf numFmtId="180" fontId="71" fillId="0" borderId="52" xfId="0" applyNumberFormat="1" applyFont="1" applyFill="1" applyBorder="1" applyAlignment="1" applyProtection="1">
      <alignment vertical="center"/>
      <protection/>
    </xf>
    <xf numFmtId="180" fontId="71" fillId="0" borderId="35" xfId="0" applyNumberFormat="1" applyFont="1" applyFill="1" applyBorder="1" applyAlignment="1" applyProtection="1">
      <alignment vertical="center"/>
      <protection/>
    </xf>
    <xf numFmtId="180" fontId="71" fillId="0" borderId="43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 horizontal="right" vertical="center"/>
    </xf>
    <xf numFmtId="0" fontId="72" fillId="0" borderId="35" xfId="0" applyFont="1" applyFill="1" applyBorder="1" applyAlignment="1">
      <alignment horizontal="center" vertical="center"/>
    </xf>
    <xf numFmtId="49" fontId="72" fillId="0" borderId="35" xfId="0" applyNumberFormat="1" applyFont="1" applyFill="1" applyBorder="1" applyAlignment="1" applyProtection="1">
      <alignment horizontal="center" vertical="center"/>
      <protection/>
    </xf>
    <xf numFmtId="49" fontId="72" fillId="0" borderId="42" xfId="0" applyNumberFormat="1" applyFont="1" applyFill="1" applyBorder="1" applyAlignment="1" applyProtection="1">
      <alignment horizontal="center" vertical="center"/>
      <protection/>
    </xf>
    <xf numFmtId="49" fontId="72" fillId="0" borderId="52" xfId="0" applyNumberFormat="1" applyFont="1" applyFill="1" applyBorder="1" applyAlignment="1" applyProtection="1">
      <alignment horizontal="center" vertical="center"/>
      <protection/>
    </xf>
    <xf numFmtId="49" fontId="72" fillId="0" borderId="43" xfId="0" applyNumberFormat="1" applyFont="1" applyFill="1" applyBorder="1" applyAlignment="1" applyProtection="1">
      <alignment horizontal="center" vertical="center"/>
      <protection/>
    </xf>
    <xf numFmtId="183" fontId="72" fillId="34" borderId="3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6" fillId="0" borderId="54" xfId="55" applyFont="1" applyBorder="1" applyAlignment="1">
      <alignment horizontal="center" vertical="center"/>
      <protection/>
    </xf>
    <xf numFmtId="0" fontId="16" fillId="0" borderId="41" xfId="55" applyFont="1" applyBorder="1" applyAlignment="1">
      <alignment horizontal="center" vertical="center"/>
      <protection/>
    </xf>
    <xf numFmtId="0" fontId="16" fillId="0" borderId="55" xfId="55" applyFont="1" applyBorder="1" applyAlignment="1">
      <alignment horizontal="center" vertical="center"/>
      <protection/>
    </xf>
    <xf numFmtId="0" fontId="16" fillId="0" borderId="56" xfId="55" applyFont="1" applyBorder="1" applyAlignment="1">
      <alignment horizontal="center" vertical="center"/>
      <protection/>
    </xf>
    <xf numFmtId="0" fontId="16" fillId="0" borderId="49" xfId="55" applyFont="1" applyBorder="1" applyAlignment="1">
      <alignment horizontal="center" vertical="center"/>
      <protection/>
    </xf>
    <xf numFmtId="0" fontId="16" fillId="0" borderId="57" xfId="55" applyFont="1" applyBorder="1" applyAlignment="1">
      <alignment horizontal="center" vertical="center"/>
      <protection/>
    </xf>
    <xf numFmtId="0" fontId="16" fillId="0" borderId="58" xfId="55" applyFont="1" applyBorder="1" applyAlignment="1">
      <alignment horizontal="center" vertical="center"/>
      <protection/>
    </xf>
    <xf numFmtId="0" fontId="16" fillId="0" borderId="59" xfId="55" applyFont="1" applyBorder="1" applyAlignment="1">
      <alignment horizontal="center" vertical="center"/>
      <protection/>
    </xf>
    <xf numFmtId="0" fontId="16" fillId="0" borderId="60" xfId="55" applyFont="1" applyBorder="1" applyAlignment="1">
      <alignment horizontal="center" vertical="center"/>
      <protection/>
    </xf>
    <xf numFmtId="0" fontId="3" fillId="0" borderId="61" xfId="55" applyFont="1" applyBorder="1" applyAlignment="1">
      <alignment horizontal="center"/>
      <protection/>
    </xf>
    <xf numFmtId="0" fontId="16" fillId="0" borderId="62" xfId="55" applyFont="1" applyBorder="1" applyAlignment="1">
      <alignment horizontal="center" vertical="center"/>
      <protection/>
    </xf>
    <xf numFmtId="0" fontId="16" fillId="0" borderId="63" xfId="55" applyFont="1" applyBorder="1" applyAlignment="1">
      <alignment horizontal="center" vertical="center"/>
      <protection/>
    </xf>
    <xf numFmtId="0" fontId="3" fillId="0" borderId="63" xfId="55" applyFont="1" applyBorder="1" applyAlignment="1">
      <alignment horizontal="center" vertical="center"/>
      <protection/>
    </xf>
    <xf numFmtId="0" fontId="3" fillId="0" borderId="64" xfId="55" applyFont="1" applyBorder="1" applyAlignment="1">
      <alignment horizontal="center" vertical="center"/>
      <protection/>
    </xf>
    <xf numFmtId="0" fontId="3" fillId="0" borderId="65" xfId="55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66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67" xfId="55" applyFont="1" applyBorder="1" applyAlignment="1">
      <alignment horizontal="center" vertical="center"/>
      <protection/>
    </xf>
    <xf numFmtId="0" fontId="3" fillId="0" borderId="62" xfId="55" applyFont="1" applyBorder="1" applyAlignment="1">
      <alignment horizontal="center" vertical="center"/>
      <protection/>
    </xf>
    <xf numFmtId="0" fontId="16" fillId="0" borderId="20" xfId="55" applyFont="1" applyBorder="1" applyAlignment="1">
      <alignment horizontal="center" vertical="center"/>
      <protection/>
    </xf>
    <xf numFmtId="0" fontId="16" fillId="0" borderId="34" xfId="55" applyFont="1" applyBorder="1" applyAlignment="1">
      <alignment horizontal="center" vertical="center"/>
      <protection/>
    </xf>
    <xf numFmtId="0" fontId="16" fillId="0" borderId="68" xfId="55" applyFont="1" applyBorder="1" applyAlignment="1">
      <alignment horizontal="center" vertical="center"/>
      <protection/>
    </xf>
    <xf numFmtId="0" fontId="16" fillId="0" borderId="64" xfId="55" applyFont="1" applyBorder="1" applyAlignment="1">
      <alignment horizontal="center" vertical="center"/>
      <protection/>
    </xf>
    <xf numFmtId="0" fontId="16" fillId="0" borderId="65" xfId="55" applyFont="1" applyBorder="1" applyAlignment="1">
      <alignment horizontal="center" vertical="center"/>
      <protection/>
    </xf>
    <xf numFmtId="0" fontId="16" fillId="0" borderId="66" xfId="55" applyFont="1" applyBorder="1" applyAlignment="1">
      <alignment horizontal="center" vertical="center"/>
      <protection/>
    </xf>
    <xf numFmtId="0" fontId="16" fillId="0" borderId="30" xfId="55" applyFont="1" applyBorder="1" applyAlignment="1">
      <alignment horizontal="center" vertical="center"/>
      <protection/>
    </xf>
    <xf numFmtId="0" fontId="16" fillId="0" borderId="67" xfId="55" applyFont="1" applyBorder="1" applyAlignment="1">
      <alignment horizontal="center" vertical="center"/>
      <protection/>
    </xf>
    <xf numFmtId="0" fontId="16" fillId="0" borderId="12" xfId="55" applyFont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 vertical="center"/>
      <protection/>
    </xf>
    <xf numFmtId="0" fontId="16" fillId="0" borderId="69" xfId="55" applyFont="1" applyBorder="1" applyAlignment="1">
      <alignment horizontal="center" vertical="center"/>
      <protection/>
    </xf>
    <xf numFmtId="0" fontId="16" fillId="0" borderId="70" xfId="55" applyFont="1" applyBorder="1" applyAlignment="1">
      <alignment horizontal="center" vertical="center"/>
      <protection/>
    </xf>
    <xf numFmtId="0" fontId="16" fillId="0" borderId="71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72" xfId="55" applyFont="1" applyBorder="1" applyAlignment="1">
      <alignment horizontal="center" vertical="center"/>
      <protection/>
    </xf>
    <xf numFmtId="0" fontId="3" fillId="0" borderId="73" xfId="55" applyFont="1" applyBorder="1" applyAlignment="1">
      <alignment horizontal="center" vertical="center"/>
      <protection/>
    </xf>
    <xf numFmtId="0" fontId="3" fillId="0" borderId="74" xfId="55" applyFont="1" applyBorder="1" applyAlignment="1">
      <alignment horizontal="center" vertical="center"/>
      <protection/>
    </xf>
    <xf numFmtId="0" fontId="3" fillId="0" borderId="75" xfId="55" applyFont="1" applyBorder="1" applyAlignment="1">
      <alignment horizontal="center" vertical="center"/>
      <protection/>
    </xf>
    <xf numFmtId="0" fontId="3" fillId="0" borderId="7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23" xfId="55" applyFont="1" applyBorder="1" applyAlignment="1">
      <alignment horizontal="center" vertical="center"/>
      <protection/>
    </xf>
    <xf numFmtId="0" fontId="3" fillId="0" borderId="77" xfId="55" applyFont="1" applyBorder="1" applyAlignment="1">
      <alignment horizontal="center" vertical="center"/>
      <protection/>
    </xf>
    <xf numFmtId="0" fontId="3" fillId="0" borderId="78" xfId="55" applyFont="1" applyBorder="1" applyAlignment="1">
      <alignment horizontal="center" vertical="center"/>
      <protection/>
    </xf>
    <xf numFmtId="0" fontId="16" fillId="0" borderId="33" xfId="55" applyFont="1" applyBorder="1" applyAlignment="1">
      <alignment horizontal="center" vertical="center"/>
      <protection/>
    </xf>
    <xf numFmtId="0" fontId="16" fillId="0" borderId="28" xfId="55" applyFont="1" applyBorder="1" applyAlignment="1">
      <alignment horizontal="center" vertical="center"/>
      <protection/>
    </xf>
    <xf numFmtId="0" fontId="16" fillId="0" borderId="18" xfId="55" applyFont="1" applyBorder="1" applyAlignment="1">
      <alignment horizontal="center" vertical="center"/>
      <protection/>
    </xf>
    <xf numFmtId="0" fontId="16" fillId="0" borderId="79" xfId="55" applyFont="1" applyBorder="1" applyAlignment="1">
      <alignment horizontal="center" vertical="center"/>
      <protection/>
    </xf>
    <xf numFmtId="0" fontId="16" fillId="0" borderId="72" xfId="55" applyFont="1" applyBorder="1" applyAlignment="1">
      <alignment horizontal="center" vertical="center"/>
      <protection/>
    </xf>
    <xf numFmtId="0" fontId="3" fillId="0" borderId="80" xfId="55" applyFont="1" applyBorder="1" applyAlignment="1">
      <alignment horizontal="center"/>
      <protection/>
    </xf>
    <xf numFmtId="0" fontId="3" fillId="0" borderId="81" xfId="55" applyFont="1" applyBorder="1" applyAlignment="1">
      <alignment horizontal="center" vertical="center"/>
      <protection/>
    </xf>
    <xf numFmtId="0" fontId="3" fillId="0" borderId="82" xfId="55" applyFont="1" applyBorder="1" applyAlignment="1">
      <alignment horizontal="center" vertical="center"/>
      <protection/>
    </xf>
    <xf numFmtId="0" fontId="3" fillId="0" borderId="83" xfId="55" applyFont="1" applyBorder="1" applyAlignment="1">
      <alignment horizontal="center" vertical="center"/>
      <protection/>
    </xf>
    <xf numFmtId="0" fontId="3" fillId="0" borderId="84" xfId="55" applyFont="1" applyBorder="1" applyAlignment="1">
      <alignment horizontal="center" vertical="center"/>
      <protection/>
    </xf>
    <xf numFmtId="0" fontId="3" fillId="0" borderId="85" xfId="55" applyFont="1" applyBorder="1" applyAlignment="1">
      <alignment horizontal="center" vertical="center"/>
      <protection/>
    </xf>
    <xf numFmtId="0" fontId="3" fillId="0" borderId="86" xfId="55" applyFont="1" applyBorder="1" applyAlignment="1">
      <alignment horizontal="center" vertical="center"/>
      <protection/>
    </xf>
    <xf numFmtId="0" fontId="3" fillId="0" borderId="87" xfId="55" applyFont="1" applyBorder="1" applyAlignment="1">
      <alignment horizontal="center" vertical="center"/>
      <protection/>
    </xf>
    <xf numFmtId="0" fontId="3" fillId="0" borderId="88" xfId="55" applyFont="1" applyBorder="1" applyAlignment="1">
      <alignment horizontal="center" vertical="center"/>
      <protection/>
    </xf>
    <xf numFmtId="0" fontId="16" fillId="0" borderId="85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/>
      <protection/>
    </xf>
    <xf numFmtId="0" fontId="16" fillId="0" borderId="90" xfId="55" applyFont="1" applyBorder="1" applyAlignment="1">
      <alignment horizontal="center" vertical="center"/>
      <protection/>
    </xf>
    <xf numFmtId="0" fontId="16" fillId="0" borderId="81" xfId="55" applyFont="1" applyBorder="1" applyAlignment="1">
      <alignment horizontal="center" vertical="center"/>
      <protection/>
    </xf>
    <xf numFmtId="0" fontId="16" fillId="0" borderId="91" xfId="55" applyFont="1" applyBorder="1" applyAlignment="1">
      <alignment horizontal="center" vertical="center"/>
      <protection/>
    </xf>
    <xf numFmtId="0" fontId="16" fillId="0" borderId="82" xfId="55" applyFont="1" applyBorder="1" applyAlignment="1">
      <alignment horizontal="center" vertical="center"/>
      <protection/>
    </xf>
    <xf numFmtId="0" fontId="16" fillId="0" borderId="83" xfId="55" applyFont="1" applyBorder="1" applyAlignment="1">
      <alignment horizontal="center" vertical="center"/>
      <protection/>
    </xf>
    <xf numFmtId="0" fontId="16" fillId="0" borderId="90" xfId="55" applyFont="1" applyBorder="1" applyAlignment="1">
      <alignment horizontal="center" vertical="center" shrinkToFit="1"/>
      <protection/>
    </xf>
    <xf numFmtId="0" fontId="16" fillId="0" borderId="81" xfId="55" applyFont="1" applyBorder="1" applyAlignment="1">
      <alignment horizontal="center" vertical="center" shrinkToFit="1"/>
      <protection/>
    </xf>
    <xf numFmtId="0" fontId="16" fillId="0" borderId="86" xfId="55" applyFont="1" applyBorder="1" applyAlignment="1">
      <alignment horizontal="center" vertical="center"/>
      <protection/>
    </xf>
    <xf numFmtId="0" fontId="16" fillId="0" borderId="84" xfId="55" applyFont="1" applyBorder="1" applyAlignment="1">
      <alignment horizontal="center" vertical="center"/>
      <protection/>
    </xf>
    <xf numFmtId="0" fontId="16" fillId="0" borderId="51" xfId="55" applyFont="1" applyFill="1" applyBorder="1" applyAlignment="1">
      <alignment horizontal="center" vertical="center"/>
      <protection/>
    </xf>
    <xf numFmtId="0" fontId="16" fillId="0" borderId="88" xfId="55" applyFont="1" applyFill="1" applyBorder="1" applyAlignment="1">
      <alignment horizontal="center" vertical="center"/>
      <protection/>
    </xf>
    <xf numFmtId="0" fontId="16" fillId="0" borderId="85" xfId="55" applyFont="1" applyFill="1" applyBorder="1" applyAlignment="1">
      <alignment horizontal="center" vertical="center"/>
      <protection/>
    </xf>
    <xf numFmtId="0" fontId="16" fillId="0" borderId="89" xfId="55" applyFont="1" applyFill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19" fillId="0" borderId="0" xfId="53" applyFont="1" applyBorder="1" applyAlignment="1">
      <alignment vertical="center"/>
      <protection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53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16" fillId="0" borderId="92" xfId="55" applyFont="1" applyBorder="1" applyAlignment="1">
      <alignment horizontal="center" vertical="center"/>
      <protection/>
    </xf>
    <xf numFmtId="0" fontId="16" fillId="0" borderId="86" xfId="55" applyFont="1" applyFill="1" applyBorder="1" applyAlignment="1">
      <alignment horizontal="center" vertical="center"/>
      <protection/>
    </xf>
    <xf numFmtId="0" fontId="16" fillId="0" borderId="93" xfId="55" applyFont="1" applyBorder="1" applyAlignment="1">
      <alignment horizontal="center" vertical="center"/>
      <protection/>
    </xf>
    <xf numFmtId="0" fontId="16" fillId="0" borderId="94" xfId="55" applyFont="1" applyBorder="1" applyAlignment="1">
      <alignment horizontal="center" vertical="center"/>
      <protection/>
    </xf>
    <xf numFmtId="0" fontId="16" fillId="0" borderId="84" xfId="55" applyFont="1" applyFill="1" applyBorder="1" applyAlignment="1">
      <alignment horizontal="center" vertical="center"/>
      <protection/>
    </xf>
    <xf numFmtId="1" fontId="71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1" fontId="72" fillId="0" borderId="14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left" vertical="center" wrapText="1"/>
    </xf>
    <xf numFmtId="1" fontId="2" fillId="0" borderId="9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14" fillId="0" borderId="10" xfId="0" applyFont="1" applyFill="1" applyBorder="1" applyAlignment="1">
      <alignment/>
    </xf>
    <xf numFmtId="1" fontId="9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49" fontId="2" fillId="0" borderId="96" xfId="0" applyNumberFormat="1" applyFont="1" applyFill="1" applyBorder="1" applyAlignment="1" applyProtection="1">
      <alignment horizontal="left" vertical="center"/>
      <protection/>
    </xf>
    <xf numFmtId="49" fontId="2" fillId="0" borderId="97" xfId="0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87" fontId="2" fillId="0" borderId="66" xfId="0" applyNumberFormat="1" applyFont="1" applyFill="1" applyBorder="1" applyAlignment="1" applyProtection="1">
      <alignment horizontal="center" vertical="center" wrapText="1"/>
      <protection/>
    </xf>
    <xf numFmtId="183" fontId="9" fillId="0" borderId="96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66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1" fontId="2" fillId="35" borderId="65" xfId="0" applyNumberFormat="1" applyFont="1" applyFill="1" applyBorder="1" applyAlignment="1" applyProtection="1">
      <alignment horizontal="center" vertical="center"/>
      <protection/>
    </xf>
    <xf numFmtId="1" fontId="2" fillId="35" borderId="2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>
      <alignment horizontal="left" vertical="center" wrapText="1"/>
    </xf>
    <xf numFmtId="181" fontId="2" fillId="0" borderId="11" xfId="55" applyNumberFormat="1" applyFont="1" applyFill="1" applyBorder="1" applyAlignment="1" applyProtection="1">
      <alignment horizontal="center" vertical="center"/>
      <protection/>
    </xf>
    <xf numFmtId="49" fontId="2" fillId="0" borderId="98" xfId="55" applyNumberFormat="1" applyFont="1" applyFill="1" applyBorder="1" applyAlignment="1" applyProtection="1">
      <alignment horizontal="center" vertical="center"/>
      <protection/>
    </xf>
    <xf numFmtId="183" fontId="13" fillId="0" borderId="99" xfId="55" applyNumberFormat="1" applyFont="1" applyFill="1" applyBorder="1" applyAlignment="1" applyProtection="1">
      <alignment horizontal="center" vertical="center"/>
      <protection/>
    </xf>
    <xf numFmtId="1" fontId="13" fillId="0" borderId="17" xfId="55" applyNumberFormat="1" applyFont="1" applyFill="1" applyBorder="1" applyAlignment="1" applyProtection="1">
      <alignment horizontal="center" vertical="center"/>
      <protection/>
    </xf>
    <xf numFmtId="181" fontId="2" fillId="0" borderId="21" xfId="55" applyNumberFormat="1" applyFont="1" applyFill="1" applyBorder="1" applyAlignment="1" applyProtection="1">
      <alignment horizontal="center" vertical="center"/>
      <protection/>
    </xf>
    <xf numFmtId="1" fontId="2" fillId="35" borderId="100" xfId="0" applyNumberFormat="1" applyFont="1" applyFill="1" applyBorder="1" applyAlignment="1" applyProtection="1">
      <alignment horizontal="center" vertical="center"/>
      <protection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1" fontId="2" fillId="35" borderId="72" xfId="0" applyNumberFormat="1" applyFont="1" applyFill="1" applyBorder="1" applyAlignment="1" applyProtection="1">
      <alignment horizontal="center" vertical="center"/>
      <protection/>
    </xf>
    <xf numFmtId="49" fontId="9" fillId="0" borderId="37" xfId="55" applyNumberFormat="1" applyFont="1" applyFill="1" applyBorder="1" applyAlignment="1">
      <alignment horizontal="left" vertical="center" wrapText="1"/>
      <protection/>
    </xf>
    <xf numFmtId="181" fontId="2" fillId="0" borderId="17" xfId="55" applyNumberFormat="1" applyFont="1" applyFill="1" applyBorder="1" applyAlignment="1" applyProtection="1">
      <alignment horizontal="center" vertical="center"/>
      <protection/>
    </xf>
    <xf numFmtId="49" fontId="2" fillId="0" borderId="24" xfId="55" applyNumberFormat="1" applyFont="1" applyFill="1" applyBorder="1" applyAlignment="1" applyProtection="1">
      <alignment horizontal="center" vertical="center"/>
      <protection/>
    </xf>
    <xf numFmtId="183" fontId="9" fillId="0" borderId="37" xfId="55" applyNumberFormat="1" applyFont="1" applyFill="1" applyBorder="1" applyAlignment="1" applyProtection="1">
      <alignment horizontal="center" vertical="center"/>
      <protection/>
    </xf>
    <xf numFmtId="1" fontId="2" fillId="0" borderId="17" xfId="55" applyNumberFormat="1" applyFont="1" applyFill="1" applyBorder="1" applyAlignment="1" applyProtection="1">
      <alignment horizontal="center" vertical="center"/>
      <protection/>
    </xf>
    <xf numFmtId="181" fontId="21" fillId="0" borderId="24" xfId="55" applyNumberFormat="1" applyFont="1" applyFill="1" applyBorder="1" applyAlignment="1" applyProtection="1">
      <alignment horizontal="center" vertical="center"/>
      <protection/>
    </xf>
    <xf numFmtId="1" fontId="9" fillId="35" borderId="72" xfId="0" applyNumberFormat="1" applyFont="1" applyFill="1" applyBorder="1" applyAlignment="1" applyProtection="1">
      <alignment horizontal="center" vertical="center"/>
      <protection/>
    </xf>
    <xf numFmtId="49" fontId="2" fillId="0" borderId="101" xfId="0" applyNumberFormat="1" applyFont="1" applyFill="1" applyBorder="1" applyAlignment="1" applyProtection="1">
      <alignment horizontal="left" vertical="center"/>
      <protection/>
    </xf>
    <xf numFmtId="49" fontId="2" fillId="0" borderId="101" xfId="0" applyNumberFormat="1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87" fontId="2" fillId="0" borderId="72" xfId="0" applyNumberFormat="1" applyFont="1" applyFill="1" applyBorder="1" applyAlignment="1" applyProtection="1">
      <alignment horizontal="center" vertical="center" wrapText="1"/>
      <protection/>
    </xf>
    <xf numFmtId="183" fontId="9" fillId="0" borderId="101" xfId="0" applyNumberFormat="1" applyFont="1" applyFill="1" applyBorder="1" applyAlignment="1" applyProtection="1">
      <alignment horizontal="center" vertical="center"/>
      <protection/>
    </xf>
    <xf numFmtId="1" fontId="9" fillId="0" borderId="100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187" fontId="2" fillId="35" borderId="72" xfId="0" applyNumberFormat="1" applyFont="1" applyFill="1" applyBorder="1" applyAlignment="1" applyProtection="1">
      <alignment horizontal="center" vertical="center" wrapText="1"/>
      <protection/>
    </xf>
    <xf numFmtId="188" fontId="22" fillId="0" borderId="101" xfId="0" applyNumberFormat="1" applyFont="1" applyFill="1" applyBorder="1" applyAlignment="1" applyProtection="1">
      <alignment horizontal="center" vertical="center"/>
      <protection/>
    </xf>
    <xf numFmtId="1" fontId="22" fillId="0" borderId="100" xfId="0" applyNumberFormat="1" applyFont="1" applyFill="1" applyBorder="1" applyAlignment="1" applyProtection="1">
      <alignment horizontal="center" vertical="center"/>
      <protection/>
    </xf>
    <xf numFmtId="1" fontId="21" fillId="0" borderId="66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189" fontId="2" fillId="35" borderId="72" xfId="0" applyNumberFormat="1" applyFont="1" applyFill="1" applyBorder="1" applyAlignment="1" applyProtection="1">
      <alignment horizontal="center" vertical="center"/>
      <protection/>
    </xf>
    <xf numFmtId="49" fontId="21" fillId="0" borderId="61" xfId="0" applyNumberFormat="1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89" fontId="22" fillId="0" borderId="100" xfId="0" applyNumberFormat="1" applyFont="1" applyFill="1" applyBorder="1" applyAlignment="1" applyProtection="1">
      <alignment horizontal="center" vertical="center"/>
      <protection/>
    </xf>
    <xf numFmtId="1" fontId="23" fillId="0" borderId="32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left" vertical="center" wrapText="1"/>
    </xf>
    <xf numFmtId="1" fontId="26" fillId="0" borderId="100" xfId="0" applyNumberFormat="1" applyFont="1" applyFill="1" applyBorder="1" applyAlignment="1" applyProtection="1">
      <alignment horizontal="center" vertical="center"/>
      <protection/>
    </xf>
    <xf numFmtId="1" fontId="21" fillId="0" borderId="3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49" fontId="2" fillId="35" borderId="45" xfId="0" applyNumberFormat="1" applyFont="1" applyFill="1" applyBorder="1" applyAlignment="1">
      <alignment horizontal="center" vertical="center" wrapText="1"/>
    </xf>
    <xf numFmtId="1" fontId="75" fillId="35" borderId="59" xfId="0" applyNumberFormat="1" applyFont="1" applyFill="1" applyBorder="1" applyAlignment="1">
      <alignment horizontal="center" vertical="center" wrapText="1"/>
    </xf>
    <xf numFmtId="1" fontId="9" fillId="35" borderId="102" xfId="0" applyNumberFormat="1" applyFont="1" applyFill="1" applyBorder="1" applyAlignment="1">
      <alignment horizontal="center" vertical="center" wrapText="1"/>
    </xf>
    <xf numFmtId="0" fontId="2" fillId="35" borderId="103" xfId="0" applyFont="1" applyFill="1" applyBorder="1" applyAlignment="1">
      <alignment horizontal="center" vertical="center" wrapText="1"/>
    </xf>
    <xf numFmtId="49" fontId="2" fillId="35" borderId="104" xfId="0" applyNumberFormat="1" applyFont="1" applyFill="1" applyBorder="1" applyAlignment="1">
      <alignment horizontal="center" vertical="center" wrapText="1"/>
    </xf>
    <xf numFmtId="190" fontId="2" fillId="35" borderId="105" xfId="0" applyNumberFormat="1" applyFont="1" applyFill="1" applyBorder="1" applyAlignment="1" applyProtection="1">
      <alignment horizontal="center" vertical="center" wrapText="1"/>
      <protection/>
    </xf>
    <xf numFmtId="188" fontId="13" fillId="35" borderId="106" xfId="0" applyNumberFormat="1" applyFont="1" applyFill="1" applyBorder="1" applyAlignment="1" applyProtection="1">
      <alignment horizontal="center" vertical="center"/>
      <protection/>
    </xf>
    <xf numFmtId="0" fontId="9" fillId="35" borderId="104" xfId="0" applyFont="1" applyFill="1" applyBorder="1" applyAlignment="1">
      <alignment horizontal="center" vertical="center" wrapText="1"/>
    </xf>
    <xf numFmtId="49" fontId="9" fillId="35" borderId="104" xfId="0" applyNumberFormat="1" applyFont="1" applyFill="1" applyBorder="1" applyAlignment="1">
      <alignment horizontal="center" vertical="center" wrapText="1"/>
    </xf>
    <xf numFmtId="0" fontId="9" fillId="35" borderId="105" xfId="0" applyFont="1" applyFill="1" applyBorder="1" applyAlignment="1">
      <alignment horizontal="center" vertical="center" wrapText="1"/>
    </xf>
    <xf numFmtId="49" fontId="2" fillId="35" borderId="73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77" xfId="0" applyNumberFormat="1" applyFont="1" applyFill="1" applyBorder="1" applyAlignment="1" applyProtection="1">
      <alignment horizontal="center" vertical="center"/>
      <protection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190" fontId="2" fillId="35" borderId="107" xfId="0" applyNumberFormat="1" applyFont="1" applyFill="1" applyBorder="1" applyAlignment="1" applyProtection="1">
      <alignment horizontal="center" vertical="center" wrapText="1"/>
      <protection/>
    </xf>
    <xf numFmtId="188" fontId="9" fillId="35" borderId="108" xfId="0" applyNumberFormat="1" applyFont="1" applyFill="1" applyBorder="1" applyAlignment="1" applyProtection="1">
      <alignment horizontal="center" vertical="center"/>
      <protection/>
    </xf>
    <xf numFmtId="188" fontId="9" fillId="35" borderId="48" xfId="0" applyNumberFormat="1" applyFont="1" applyFill="1" applyBorder="1" applyAlignment="1" applyProtection="1">
      <alignment horizontal="center" vertical="center"/>
      <protection/>
    </xf>
    <xf numFmtId="1" fontId="9" fillId="35" borderId="45" xfId="0" applyNumberFormat="1" applyFont="1" applyFill="1" applyBorder="1" applyAlignment="1">
      <alignment horizontal="center" vertical="center" wrapText="1"/>
    </xf>
    <xf numFmtId="1" fontId="9" fillId="35" borderId="58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1" fontId="23" fillId="0" borderId="34" xfId="55" applyNumberFormat="1" applyFont="1" applyFill="1" applyBorder="1" applyAlignment="1" applyProtection="1">
      <alignment horizontal="center" vertical="center"/>
      <protection/>
    </xf>
    <xf numFmtId="1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183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1" fontId="9" fillId="35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49" fontId="9" fillId="35" borderId="100" xfId="0" applyNumberFormat="1" applyFont="1" applyFill="1" applyBorder="1" applyAlignment="1">
      <alignment horizontal="center" vertical="center" wrapText="1"/>
    </xf>
    <xf numFmtId="1" fontId="9" fillId="34" borderId="44" xfId="0" applyNumberFormat="1" applyFont="1" applyFill="1" applyBorder="1" applyAlignment="1">
      <alignment horizontal="center" vertical="center"/>
    </xf>
    <xf numFmtId="1" fontId="9" fillId="34" borderId="48" xfId="0" applyNumberFormat="1" applyFont="1" applyFill="1" applyBorder="1" applyAlignment="1">
      <alignment horizontal="center" vertical="center" wrapText="1"/>
    </xf>
    <xf numFmtId="49" fontId="9" fillId="34" borderId="44" xfId="0" applyNumberFormat="1" applyFont="1" applyFill="1" applyBorder="1" applyAlignment="1">
      <alignment horizontal="center" vertical="center" wrapText="1"/>
    </xf>
    <xf numFmtId="49" fontId="9" fillId="34" borderId="44" xfId="0" applyNumberFormat="1" applyFont="1" applyFill="1" applyBorder="1" applyAlignment="1" applyProtection="1">
      <alignment vertical="center"/>
      <protection/>
    </xf>
    <xf numFmtId="180" fontId="9" fillId="34" borderId="45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vertical="center"/>
      <protection/>
    </xf>
    <xf numFmtId="1" fontId="9" fillId="34" borderId="50" xfId="0" applyNumberFormat="1" applyFont="1" applyFill="1" applyBorder="1" applyAlignment="1">
      <alignment horizontal="center" vertical="center"/>
    </xf>
    <xf numFmtId="49" fontId="9" fillId="34" borderId="50" xfId="0" applyNumberFormat="1" applyFont="1" applyFill="1" applyBorder="1" applyAlignment="1">
      <alignment horizontal="center" vertical="center" wrapText="1"/>
    </xf>
    <xf numFmtId="1" fontId="9" fillId="34" borderId="39" xfId="0" applyNumberFormat="1" applyFont="1" applyFill="1" applyBorder="1" applyAlignment="1">
      <alignment horizontal="center" vertical="center" wrapText="1"/>
    </xf>
    <xf numFmtId="49" fontId="9" fillId="34" borderId="46" xfId="0" applyNumberFormat="1" applyFont="1" applyFill="1" applyBorder="1" applyAlignment="1">
      <alignment horizontal="center" vertical="center" wrapText="1"/>
    </xf>
    <xf numFmtId="49" fontId="9" fillId="34" borderId="46" xfId="0" applyNumberFormat="1" applyFont="1" applyFill="1" applyBorder="1" applyAlignment="1" applyProtection="1">
      <alignment vertical="center"/>
      <protection/>
    </xf>
    <xf numFmtId="49" fontId="9" fillId="34" borderId="50" xfId="0" applyNumberFormat="1" applyFont="1" applyFill="1" applyBorder="1" applyAlignment="1" applyProtection="1">
      <alignment vertical="center"/>
      <protection/>
    </xf>
    <xf numFmtId="180" fontId="9" fillId="34" borderId="50" xfId="0" applyNumberFormat="1" applyFont="1" applyFill="1" applyBorder="1" applyAlignment="1" applyProtection="1">
      <alignment vertical="center"/>
      <protection/>
    </xf>
    <xf numFmtId="49" fontId="9" fillId="34" borderId="38" xfId="0" applyNumberFormat="1" applyFont="1" applyFill="1" applyBorder="1" applyAlignment="1">
      <alignment horizontal="center" vertical="center" wrapText="1"/>
    </xf>
    <xf numFmtId="49" fontId="9" fillId="34" borderId="51" xfId="0" applyNumberFormat="1" applyFont="1" applyFill="1" applyBorder="1" applyAlignment="1">
      <alignment vertical="center"/>
    </xf>
    <xf numFmtId="49" fontId="9" fillId="34" borderId="50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72" fillId="34" borderId="33" xfId="0" applyNumberFormat="1" applyFont="1" applyFill="1" applyBorder="1" applyAlignment="1">
      <alignment horizontal="center" vertical="center" wrapText="1"/>
    </xf>
    <xf numFmtId="49" fontId="72" fillId="34" borderId="12" xfId="0" applyNumberFormat="1" applyFont="1" applyFill="1" applyBorder="1" applyAlignment="1" applyProtection="1">
      <alignment horizontal="center" vertical="center"/>
      <protection/>
    </xf>
    <xf numFmtId="49" fontId="72" fillId="34" borderId="16" xfId="0" applyNumberFormat="1" applyFont="1" applyFill="1" applyBorder="1" applyAlignment="1" applyProtection="1">
      <alignment horizontal="center" vertical="center"/>
      <protection/>
    </xf>
    <xf numFmtId="180" fontId="18" fillId="34" borderId="18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left" vertical="center" wrapText="1"/>
      <protection/>
    </xf>
    <xf numFmtId="180" fontId="10" fillId="34" borderId="0" xfId="0" applyNumberFormat="1" applyFont="1" applyFill="1" applyBorder="1" applyAlignment="1" applyProtection="1">
      <alignment horizontal="center" vertical="center" wrapText="1"/>
      <protection/>
    </xf>
    <xf numFmtId="180" fontId="10" fillId="34" borderId="0" xfId="0" applyNumberFormat="1" applyFont="1" applyFill="1" applyBorder="1" applyAlignment="1" applyProtection="1">
      <alignment vertical="center"/>
      <protection/>
    </xf>
    <xf numFmtId="183" fontId="72" fillId="34" borderId="35" xfId="0" applyNumberFormat="1" applyFont="1" applyFill="1" applyBorder="1" applyAlignment="1">
      <alignment horizontal="center" vertical="center" wrapText="1"/>
    </xf>
    <xf numFmtId="1" fontId="71" fillId="34" borderId="35" xfId="0" applyNumberFormat="1" applyFont="1" applyFill="1" applyBorder="1" applyAlignment="1">
      <alignment horizontal="center" vertical="center" wrapText="1"/>
    </xf>
    <xf numFmtId="1" fontId="71" fillId="34" borderId="43" xfId="0" applyNumberFormat="1" applyFont="1" applyFill="1" applyBorder="1" applyAlignment="1">
      <alignment horizontal="center" vertical="center" wrapText="1"/>
    </xf>
    <xf numFmtId="1" fontId="72" fillId="34" borderId="35" xfId="0" applyNumberFormat="1" applyFont="1" applyFill="1" applyBorder="1" applyAlignment="1">
      <alignment horizontal="center" vertical="center" wrapText="1"/>
    </xf>
    <xf numFmtId="49" fontId="2" fillId="0" borderId="110" xfId="0" applyNumberFormat="1" applyFont="1" applyFill="1" applyBorder="1" applyAlignment="1">
      <alignment horizontal="center" vertical="center"/>
    </xf>
    <xf numFmtId="1" fontId="9" fillId="0" borderId="110" xfId="0" applyNumberFormat="1" applyFont="1" applyFill="1" applyBorder="1" applyAlignment="1">
      <alignment horizontal="center" vertical="center"/>
    </xf>
    <xf numFmtId="49" fontId="2" fillId="0" borderId="110" xfId="0" applyNumberFormat="1" applyFont="1" applyFill="1" applyBorder="1" applyAlignment="1">
      <alignment horizontal="center" vertical="center" wrapText="1"/>
    </xf>
    <xf numFmtId="49" fontId="2" fillId="0" borderId="110" xfId="0" applyNumberFormat="1" applyFont="1" applyFill="1" applyBorder="1" applyAlignment="1" applyProtection="1">
      <alignment horizontal="center" vertical="center"/>
      <protection/>
    </xf>
    <xf numFmtId="49" fontId="2" fillId="0" borderId="110" xfId="0" applyNumberFormat="1" applyFont="1" applyFill="1" applyBorder="1" applyAlignment="1" applyProtection="1">
      <alignment vertical="center"/>
      <protection/>
    </xf>
    <xf numFmtId="1" fontId="2" fillId="0" borderId="110" xfId="0" applyNumberFormat="1" applyFont="1" applyFill="1" applyBorder="1" applyAlignment="1">
      <alignment horizontal="center" vertical="center"/>
    </xf>
    <xf numFmtId="1" fontId="73" fillId="0" borderId="110" xfId="0" applyNumberFormat="1" applyFont="1" applyFill="1" applyBorder="1" applyAlignment="1">
      <alignment horizontal="center" vertical="center" wrapText="1"/>
    </xf>
    <xf numFmtId="1" fontId="9" fillId="34" borderId="110" xfId="0" applyNumberFormat="1" applyFont="1" applyFill="1" applyBorder="1" applyAlignment="1">
      <alignment horizontal="center" vertical="center"/>
    </xf>
    <xf numFmtId="49" fontId="2" fillId="34" borderId="110" xfId="0" applyNumberFormat="1" applyFont="1" applyFill="1" applyBorder="1" applyAlignment="1">
      <alignment horizontal="center" vertical="center" wrapText="1"/>
    </xf>
    <xf numFmtId="49" fontId="2" fillId="34" borderId="110" xfId="0" applyNumberFormat="1" applyFont="1" applyFill="1" applyBorder="1" applyAlignment="1" applyProtection="1">
      <alignment vertical="center"/>
      <protection/>
    </xf>
    <xf numFmtId="49" fontId="2" fillId="34" borderId="110" xfId="0" applyNumberFormat="1" applyFont="1" applyFill="1" applyBorder="1" applyAlignment="1" applyProtection="1">
      <alignment horizontal="center" vertical="center"/>
      <protection/>
    </xf>
    <xf numFmtId="1" fontId="9" fillId="34" borderId="110" xfId="0" applyNumberFormat="1" applyFont="1" applyFill="1" applyBorder="1" applyAlignment="1">
      <alignment horizontal="center" vertical="center" wrapText="1"/>
    </xf>
    <xf numFmtId="49" fontId="73" fillId="0" borderId="110" xfId="0" applyNumberFormat="1" applyFont="1" applyFill="1" applyBorder="1" applyAlignment="1">
      <alignment horizontal="center" vertical="center" wrapText="1"/>
    </xf>
    <xf numFmtId="49" fontId="9" fillId="0" borderId="11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/>
    </xf>
    <xf numFmtId="49" fontId="2" fillId="0" borderId="111" xfId="0" applyNumberFormat="1" applyFont="1" applyFill="1" applyBorder="1" applyAlignment="1" applyProtection="1">
      <alignment horizontal="center" vertical="center"/>
      <protection/>
    </xf>
    <xf numFmtId="1" fontId="2" fillId="35" borderId="18" xfId="0" applyNumberFormat="1" applyFont="1" applyFill="1" applyBorder="1" applyAlignment="1" applyProtection="1">
      <alignment vertical="center"/>
      <protection/>
    </xf>
    <xf numFmtId="1" fontId="9" fillId="35" borderId="18" xfId="0" applyNumberFormat="1" applyFont="1" applyFill="1" applyBorder="1" applyAlignment="1">
      <alignment vertical="center" wrapText="1"/>
    </xf>
    <xf numFmtId="49" fontId="2" fillId="35" borderId="18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>
      <alignment vertical="center" wrapText="1"/>
    </xf>
    <xf numFmtId="180" fontId="9" fillId="0" borderId="74" xfId="0" applyNumberFormat="1" applyFont="1" applyFill="1" applyBorder="1" applyAlignment="1" applyProtection="1">
      <alignment horizontal="center" vertical="center"/>
      <protection/>
    </xf>
    <xf numFmtId="180" fontId="9" fillId="0" borderId="75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vertical="center"/>
      <protection/>
    </xf>
    <xf numFmtId="180" fontId="2" fillId="0" borderId="61" xfId="0" applyNumberFormat="1" applyFont="1" applyFill="1" applyBorder="1" applyAlignment="1" applyProtection="1">
      <alignment vertical="center"/>
      <protection/>
    </xf>
    <xf numFmtId="49" fontId="2" fillId="0" borderId="112" xfId="0" applyNumberFormat="1" applyFont="1" applyFill="1" applyBorder="1" applyAlignment="1" applyProtection="1">
      <alignment horizontal="center" vertical="center"/>
      <protection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vertical="center"/>
      <protection/>
    </xf>
    <xf numFmtId="49" fontId="9" fillId="0" borderId="111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114" xfId="0" applyNumberFormat="1" applyFont="1" applyFill="1" applyBorder="1" applyAlignment="1" applyProtection="1">
      <alignment horizontal="center" vertical="center"/>
      <protection/>
    </xf>
    <xf numFmtId="0" fontId="71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183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left" vertical="center" wrapText="1"/>
    </xf>
    <xf numFmtId="184" fontId="7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84" fontId="7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4" fontId="72" fillId="0" borderId="19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83" fontId="73" fillId="0" borderId="10" xfId="0" applyNumberFormat="1" applyFont="1" applyFill="1" applyBorder="1" applyAlignment="1" applyProtection="1">
      <alignment horizontal="center" vertical="center"/>
      <protection/>
    </xf>
    <xf numFmtId="183" fontId="73" fillId="0" borderId="13" xfId="0" applyNumberFormat="1" applyFont="1" applyFill="1" applyBorder="1" applyAlignment="1" applyProtection="1">
      <alignment horizontal="center" vertical="center"/>
      <protection/>
    </xf>
    <xf numFmtId="183" fontId="74" fillId="0" borderId="52" xfId="0" applyNumberFormat="1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>
      <alignment horizontal="center" vertical="center" wrapText="1"/>
    </xf>
    <xf numFmtId="184" fontId="73" fillId="0" borderId="10" xfId="0" applyNumberFormat="1" applyFont="1" applyFill="1" applyBorder="1" applyAlignment="1" applyProtection="1">
      <alignment horizontal="center" vertical="center"/>
      <protection/>
    </xf>
    <xf numFmtId="184" fontId="74" fillId="0" borderId="10" xfId="0" applyNumberFormat="1" applyFont="1" applyFill="1" applyBorder="1" applyAlignment="1" applyProtection="1">
      <alignment horizontal="center" vertical="center"/>
      <protection/>
    </xf>
    <xf numFmtId="0" fontId="73" fillId="0" borderId="13" xfId="0" applyFont="1" applyFill="1" applyBorder="1" applyAlignment="1">
      <alignment horizontal="center" vertical="center" wrapText="1"/>
    </xf>
    <xf numFmtId="49" fontId="73" fillId="0" borderId="110" xfId="0" applyNumberFormat="1" applyFont="1" applyFill="1" applyBorder="1" applyAlignment="1">
      <alignment horizontal="center" vertical="center"/>
    </xf>
    <xf numFmtId="0" fontId="73" fillId="0" borderId="110" xfId="0" applyNumberFormat="1" applyFont="1" applyFill="1" applyBorder="1" applyAlignment="1">
      <alignment horizontal="center" vertical="center"/>
    </xf>
    <xf numFmtId="0" fontId="73" fillId="0" borderId="110" xfId="0" applyNumberFormat="1" applyFont="1" applyFill="1" applyBorder="1" applyAlignment="1" applyProtection="1">
      <alignment horizontal="center" vertical="center"/>
      <protection/>
    </xf>
    <xf numFmtId="0" fontId="73" fillId="0" borderId="110" xfId="0" applyFont="1" applyFill="1" applyBorder="1" applyAlignment="1">
      <alignment horizontal="center" vertical="center" wrapText="1"/>
    </xf>
    <xf numFmtId="183" fontId="74" fillId="34" borderId="110" xfId="0" applyNumberFormat="1" applyFont="1" applyFill="1" applyBorder="1" applyAlignment="1">
      <alignment horizontal="center" vertical="center" wrapText="1"/>
    </xf>
    <xf numFmtId="183" fontId="74" fillId="0" borderId="110" xfId="0" applyNumberFormat="1" applyFont="1" applyFill="1" applyBorder="1" applyAlignment="1">
      <alignment horizontal="center" vertical="center" wrapText="1"/>
    </xf>
    <xf numFmtId="0" fontId="73" fillId="0" borderId="11" xfId="0" applyNumberFormat="1" applyFont="1" applyFill="1" applyBorder="1" applyAlignment="1" applyProtection="1">
      <alignment horizontal="center" vertical="center"/>
      <protection/>
    </xf>
    <xf numFmtId="0" fontId="74" fillId="0" borderId="11" xfId="0" applyNumberFormat="1" applyFont="1" applyFill="1" applyBorder="1" applyAlignment="1" applyProtection="1">
      <alignment horizontal="center" vertical="center"/>
      <protection/>
    </xf>
    <xf numFmtId="49" fontId="73" fillId="0" borderId="10" xfId="0" applyNumberFormat="1" applyFont="1" applyFill="1" applyBorder="1" applyAlignment="1">
      <alignment horizontal="left" vertical="center" wrapText="1"/>
    </xf>
    <xf numFmtId="49" fontId="73" fillId="0" borderId="10" xfId="0" applyNumberFormat="1" applyFont="1" applyFill="1" applyBorder="1" applyAlignment="1">
      <alignment horizontal="center" vertical="center"/>
    </xf>
    <xf numFmtId="0" fontId="73" fillId="0" borderId="10" xfId="0" applyNumberFormat="1" applyFont="1" applyFill="1" applyBorder="1" applyAlignment="1">
      <alignment horizontal="center" vertical="center"/>
    </xf>
    <xf numFmtId="0" fontId="73" fillId="0" borderId="10" xfId="0" applyNumberFormat="1" applyFont="1" applyFill="1" applyBorder="1" applyAlignment="1" applyProtection="1">
      <alignment horizontal="center" vertical="center"/>
      <protection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1" fontId="73" fillId="0" borderId="10" xfId="0" applyNumberFormat="1" applyFont="1" applyFill="1" applyBorder="1" applyAlignment="1">
      <alignment horizontal="center" vertical="center"/>
    </xf>
    <xf numFmtId="1" fontId="74" fillId="0" borderId="13" xfId="0" applyNumberFormat="1" applyFont="1" applyFill="1" applyBorder="1" applyAlignment="1">
      <alignment horizontal="left" vertical="center" wrapText="1"/>
    </xf>
    <xf numFmtId="49" fontId="73" fillId="0" borderId="13" xfId="0" applyNumberFormat="1" applyFont="1" applyFill="1" applyBorder="1" applyAlignment="1">
      <alignment horizontal="center" vertical="center"/>
    </xf>
    <xf numFmtId="0" fontId="73" fillId="0" borderId="13" xfId="0" applyNumberFormat="1" applyFont="1" applyFill="1" applyBorder="1" applyAlignment="1">
      <alignment horizontal="center" vertical="center"/>
    </xf>
    <xf numFmtId="0" fontId="73" fillId="0" borderId="13" xfId="0" applyNumberFormat="1" applyFont="1" applyFill="1" applyBorder="1" applyAlignment="1" applyProtection="1">
      <alignment horizontal="center" vertical="center"/>
      <protection/>
    </xf>
    <xf numFmtId="49" fontId="74" fillId="0" borderId="10" xfId="0" applyNumberFormat="1" applyFont="1" applyFill="1" applyBorder="1" applyAlignment="1">
      <alignment horizontal="left" vertical="center" wrapText="1"/>
    </xf>
    <xf numFmtId="1" fontId="73" fillId="0" borderId="13" xfId="0" applyNumberFormat="1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center" vertical="center" wrapText="1"/>
    </xf>
    <xf numFmtId="49" fontId="74" fillId="34" borderId="33" xfId="0" applyNumberFormat="1" applyFont="1" applyFill="1" applyBorder="1" applyAlignment="1">
      <alignment horizontal="center" vertical="center" wrapText="1"/>
    </xf>
    <xf numFmtId="49" fontId="74" fillId="34" borderId="94" xfId="0" applyNumberFormat="1" applyFont="1" applyFill="1" applyBorder="1" applyAlignment="1" applyProtection="1">
      <alignment horizontal="center" vertical="center"/>
      <protection/>
    </xf>
    <xf numFmtId="49" fontId="74" fillId="34" borderId="12" xfId="0" applyNumberFormat="1" applyFont="1" applyFill="1" applyBorder="1" applyAlignment="1" applyProtection="1">
      <alignment horizontal="center" vertical="center"/>
      <protection/>
    </xf>
    <xf numFmtId="49" fontId="73" fillId="0" borderId="30" xfId="0" applyNumberFormat="1" applyFont="1" applyFill="1" applyBorder="1" applyAlignment="1" applyProtection="1">
      <alignment horizontal="center" vertical="center"/>
      <protection/>
    </xf>
    <xf numFmtId="49" fontId="73" fillId="0" borderId="20" xfId="0" applyNumberFormat="1" applyFont="1" applyFill="1" applyBorder="1" applyAlignment="1" applyProtection="1">
      <alignment horizontal="center" vertical="center"/>
      <protection/>
    </xf>
    <xf numFmtId="0" fontId="73" fillId="0" borderId="14" xfId="0" applyFont="1" applyFill="1" applyBorder="1" applyAlignment="1" applyProtection="1">
      <alignment horizontal="center" vertical="center"/>
      <protection/>
    </xf>
    <xf numFmtId="49" fontId="73" fillId="0" borderId="18" xfId="0" applyNumberFormat="1" applyFont="1" applyFill="1" applyBorder="1" applyAlignment="1" applyProtection="1">
      <alignment horizontal="center" vertical="center"/>
      <protection/>
    </xf>
    <xf numFmtId="0" fontId="74" fillId="0" borderId="13" xfId="0" applyNumberFormat="1" applyFont="1" applyFill="1" applyBorder="1" applyAlignment="1" applyProtection="1">
      <alignment horizontal="center" vertical="center"/>
      <protection/>
    </xf>
    <xf numFmtId="0" fontId="74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34" borderId="42" xfId="0" applyNumberFormat="1" applyFont="1" applyFill="1" applyBorder="1" applyAlignment="1" applyProtection="1">
      <alignment horizontal="center" vertical="center"/>
      <protection/>
    </xf>
    <xf numFmtId="49" fontId="9" fillId="34" borderId="42" xfId="0" applyNumberFormat="1" applyFont="1" applyFill="1" applyBorder="1" applyAlignment="1">
      <alignment horizontal="center" vertical="center" wrapText="1"/>
    </xf>
    <xf numFmtId="49" fontId="72" fillId="0" borderId="42" xfId="0" applyNumberFormat="1" applyFont="1" applyFill="1" applyBorder="1" applyAlignment="1">
      <alignment horizontal="center" vertical="center" wrapText="1"/>
    </xf>
    <xf numFmtId="49" fontId="2" fillId="0" borderId="115" xfId="0" applyNumberFormat="1" applyFont="1" applyFill="1" applyBorder="1" applyAlignment="1" applyProtection="1">
      <alignment horizontal="center" vertical="center"/>
      <protection/>
    </xf>
    <xf numFmtId="49" fontId="2" fillId="34" borderId="111" xfId="0" applyNumberFormat="1" applyFont="1" applyFill="1" applyBorder="1" applyAlignment="1" applyProtection="1">
      <alignment horizontal="center" vertical="center"/>
      <protection/>
    </xf>
    <xf numFmtId="49" fontId="71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71" fillId="0" borderId="36" xfId="0" applyNumberFormat="1" applyFont="1" applyFill="1" applyBorder="1" applyAlignment="1">
      <alignment horizontal="center" vertical="center" wrapText="1"/>
    </xf>
    <xf numFmtId="49" fontId="72" fillId="0" borderId="36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left" vertical="center" wrapText="1"/>
    </xf>
    <xf numFmtId="49" fontId="9" fillId="0" borderId="112" xfId="0" applyNumberFormat="1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9" fontId="2" fillId="35" borderId="118" xfId="0" applyNumberFormat="1" applyFont="1" applyFill="1" applyBorder="1" applyAlignment="1" applyProtection="1">
      <alignment horizontal="center" vertical="center"/>
      <protection/>
    </xf>
    <xf numFmtId="1" fontId="22" fillId="0" borderId="1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9" fillId="35" borderId="118" xfId="0" applyNumberFormat="1" applyFont="1" applyFill="1" applyBorder="1" applyAlignment="1">
      <alignment horizontal="center" vertical="center" wrapText="1"/>
    </xf>
    <xf numFmtId="1" fontId="2" fillId="35" borderId="32" xfId="0" applyNumberFormat="1" applyFont="1" applyFill="1" applyBorder="1" applyAlignment="1" applyProtection="1">
      <alignment horizontal="center" vertical="center"/>
      <protection/>
    </xf>
    <xf numFmtId="1" fontId="2" fillId="35" borderId="19" xfId="0" applyNumberFormat="1" applyFont="1" applyFill="1" applyBorder="1" applyAlignment="1" applyProtection="1">
      <alignment horizontal="center" vertical="center"/>
      <protection/>
    </xf>
    <xf numFmtId="1" fontId="2" fillId="35" borderId="118" xfId="0" applyNumberFormat="1" applyFont="1" applyFill="1" applyBorder="1" applyAlignment="1" applyProtection="1">
      <alignment horizontal="center" vertical="center"/>
      <protection/>
    </xf>
    <xf numFmtId="1" fontId="2" fillId="35" borderId="19" xfId="0" applyNumberFormat="1" applyFont="1" applyFill="1" applyBorder="1" applyAlignment="1" applyProtection="1">
      <alignment vertical="center"/>
      <protection/>
    </xf>
    <xf numFmtId="0" fontId="2" fillId="35" borderId="54" xfId="0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190" fontId="2" fillId="35" borderId="55" xfId="0" applyNumberFormat="1" applyFont="1" applyFill="1" applyBorder="1" applyAlignment="1" applyProtection="1">
      <alignment horizontal="center" vertical="center" wrapText="1"/>
      <protection/>
    </xf>
    <xf numFmtId="188" fontId="9" fillId="35" borderId="95" xfId="0" applyNumberFormat="1" applyFont="1" applyFill="1" applyBorder="1" applyAlignment="1" applyProtection="1">
      <alignment horizontal="center" vertical="center"/>
      <protection/>
    </xf>
    <xf numFmtId="189" fontId="9" fillId="35" borderId="74" xfId="0" applyNumberFormat="1" applyFont="1" applyFill="1" applyBorder="1" applyAlignment="1" applyProtection="1">
      <alignment horizontal="center" vertical="center"/>
      <protection/>
    </xf>
    <xf numFmtId="189" fontId="9" fillId="35" borderId="75" xfId="0" applyNumberFormat="1" applyFont="1" applyFill="1" applyBorder="1" applyAlignment="1" applyProtection="1">
      <alignment horizontal="center" vertical="center"/>
      <protection/>
    </xf>
    <xf numFmtId="1" fontId="75" fillId="35" borderId="54" xfId="0" applyNumberFormat="1" applyFont="1" applyFill="1" applyBorder="1" applyAlignment="1">
      <alignment horizontal="center" vertical="center" wrapText="1"/>
    </xf>
    <xf numFmtId="1" fontId="9" fillId="35" borderId="60" xfId="0" applyNumberFormat="1" applyFont="1" applyFill="1" applyBorder="1" applyAlignment="1">
      <alignment horizontal="center" vertical="center" wrapText="1"/>
    </xf>
    <xf numFmtId="1" fontId="9" fillId="35" borderId="120" xfId="0" applyNumberFormat="1" applyFont="1" applyFill="1" applyBorder="1" applyAlignment="1">
      <alignment horizontal="center" vertical="center" wrapText="1"/>
    </xf>
    <xf numFmtId="1" fontId="9" fillId="35" borderId="20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189" fontId="2" fillId="35" borderId="18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9" fillId="35" borderId="57" xfId="0" applyNumberFormat="1" applyFont="1" applyFill="1" applyBorder="1" applyAlignment="1">
      <alignment horizontal="center" vertical="center" wrapText="1"/>
    </xf>
    <xf numFmtId="1" fontId="75" fillId="35" borderId="60" xfId="0" applyNumberFormat="1" applyFont="1" applyFill="1" applyBorder="1" applyAlignment="1">
      <alignment horizontal="center" vertical="center" wrapText="1"/>
    </xf>
    <xf numFmtId="1" fontId="75" fillId="35" borderId="40" xfId="0" applyNumberFormat="1" applyFont="1" applyFill="1" applyBorder="1" applyAlignment="1">
      <alignment horizontal="center" vertical="center" wrapText="1"/>
    </xf>
    <xf numFmtId="188" fontId="76" fillId="0" borderId="101" xfId="0" applyNumberFormat="1" applyFont="1" applyFill="1" applyBorder="1" applyAlignment="1" applyProtection="1">
      <alignment horizontal="center" vertical="center"/>
      <protection/>
    </xf>
    <xf numFmtId="188" fontId="77" fillId="0" borderId="101" xfId="0" applyNumberFormat="1" applyFont="1" applyFill="1" applyBorder="1" applyAlignment="1" applyProtection="1">
      <alignment horizontal="center" vertical="center"/>
      <protection/>
    </xf>
    <xf numFmtId="188" fontId="76" fillId="0" borderId="117" xfId="0" applyNumberFormat="1" applyFont="1" applyFill="1" applyBorder="1" applyAlignment="1" applyProtection="1">
      <alignment horizontal="center" vertical="center"/>
      <protection/>
    </xf>
    <xf numFmtId="188" fontId="76" fillId="0" borderId="18" xfId="0" applyNumberFormat="1" applyFont="1" applyFill="1" applyBorder="1" applyAlignment="1" applyProtection="1">
      <alignment horizontal="center" vertical="center"/>
      <protection/>
    </xf>
    <xf numFmtId="183" fontId="78" fillId="0" borderId="109" xfId="0" applyNumberFormat="1" applyFont="1" applyFill="1" applyBorder="1" applyAlignment="1" applyProtection="1">
      <alignment horizontal="center" vertical="center"/>
      <protection/>
    </xf>
    <xf numFmtId="183" fontId="78" fillId="0" borderId="37" xfId="0" applyNumberFormat="1" applyFont="1" applyFill="1" applyBorder="1" applyAlignment="1" applyProtection="1">
      <alignment horizontal="center" vertical="center"/>
      <protection/>
    </xf>
    <xf numFmtId="183" fontId="76" fillId="0" borderId="37" xfId="0" applyNumberFormat="1" applyFont="1" applyFill="1" applyBorder="1" applyAlignment="1" applyProtection="1">
      <alignment horizontal="center" vertical="center"/>
      <protection/>
    </xf>
    <xf numFmtId="0" fontId="78" fillId="0" borderId="37" xfId="0" applyFont="1" applyFill="1" applyBorder="1" applyAlignment="1">
      <alignment horizontal="center" vertical="center"/>
    </xf>
    <xf numFmtId="184" fontId="78" fillId="0" borderId="115" xfId="0" applyNumberFormat="1" applyFont="1" applyFill="1" applyBorder="1" applyAlignment="1" applyProtection="1">
      <alignment horizontal="center" vertical="center"/>
      <protection/>
    </xf>
    <xf numFmtId="184" fontId="78" fillId="0" borderId="27" xfId="0" applyNumberFormat="1" applyFont="1" applyFill="1" applyBorder="1" applyAlignment="1" applyProtection="1">
      <alignment horizontal="center" vertical="center"/>
      <protection/>
    </xf>
    <xf numFmtId="184" fontId="78" fillId="0" borderId="18" xfId="0" applyNumberFormat="1" applyFont="1" applyFill="1" applyBorder="1" applyAlignment="1" applyProtection="1">
      <alignment horizontal="center" vertical="center"/>
      <protection/>
    </xf>
    <xf numFmtId="184" fontId="78" fillId="0" borderId="109" xfId="0" applyNumberFormat="1" applyFont="1" applyFill="1" applyBorder="1" applyAlignment="1" applyProtection="1">
      <alignment horizontal="center" vertical="center"/>
      <protection/>
    </xf>
    <xf numFmtId="184" fontId="76" fillId="0" borderId="37" xfId="0" applyNumberFormat="1" applyFont="1" applyFill="1" applyBorder="1" applyAlignment="1" applyProtection="1">
      <alignment horizontal="center" vertical="center"/>
      <protection/>
    </xf>
    <xf numFmtId="0" fontId="78" fillId="0" borderId="1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76" fillId="0" borderId="37" xfId="0" applyFont="1" applyFill="1" applyBorder="1" applyAlignment="1">
      <alignment horizontal="center" vertical="center"/>
    </xf>
    <xf numFmtId="0" fontId="9" fillId="35" borderId="10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49" fontId="78" fillId="0" borderId="18" xfId="0" applyNumberFormat="1" applyFont="1" applyFill="1" applyBorder="1" applyAlignment="1" applyProtection="1">
      <alignment vertical="center"/>
      <protection/>
    </xf>
    <xf numFmtId="183" fontId="76" fillId="0" borderId="5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184" fontId="76" fillId="0" borderId="10" xfId="0" applyNumberFormat="1" applyFont="1" applyFill="1" applyBorder="1" applyAlignment="1" applyProtection="1">
      <alignment horizontal="center" vertical="center"/>
      <protection/>
    </xf>
    <xf numFmtId="184" fontId="78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3" xfId="0" applyNumberFormat="1" applyFont="1" applyFill="1" applyBorder="1" applyAlignment="1" applyProtection="1">
      <alignment horizontal="center" vertical="center"/>
      <protection/>
    </xf>
    <xf numFmtId="49" fontId="78" fillId="34" borderId="110" xfId="0" applyNumberFormat="1" applyFont="1" applyFill="1" applyBorder="1" applyAlignment="1" applyProtection="1">
      <alignment vertical="center"/>
      <protection/>
    </xf>
    <xf numFmtId="1" fontId="76" fillId="34" borderId="110" xfId="0" applyNumberFormat="1" applyFont="1" applyFill="1" applyBorder="1" applyAlignment="1">
      <alignment horizontal="center" vertical="center"/>
    </xf>
    <xf numFmtId="49" fontId="78" fillId="34" borderId="110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/>
      <protection/>
    </xf>
    <xf numFmtId="1" fontId="78" fillId="0" borderId="11" xfId="0" applyNumberFormat="1" applyFont="1" applyFill="1" applyBorder="1" applyAlignment="1" applyProtection="1">
      <alignment horizontal="center" vertical="center"/>
      <protection/>
    </xf>
    <xf numFmtId="1" fontId="78" fillId="0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 wrapText="1"/>
    </xf>
    <xf numFmtId="1" fontId="78" fillId="0" borderId="24" xfId="0" applyNumberFormat="1" applyFont="1" applyFill="1" applyBorder="1" applyAlignment="1" applyProtection="1">
      <alignment horizontal="center" vertical="center"/>
      <protection/>
    </xf>
    <xf numFmtId="49" fontId="78" fillId="0" borderId="17" xfId="0" applyNumberFormat="1" applyFont="1" applyFill="1" applyBorder="1" applyAlignment="1" applyProtection="1">
      <alignment horizontal="left" vertical="center"/>
      <protection/>
    </xf>
    <xf numFmtId="49" fontId="78" fillId="0" borderId="0" xfId="0" applyNumberFormat="1" applyFont="1" applyFill="1" applyBorder="1" applyAlignment="1" applyProtection="1">
      <alignment horizontal="left" vertical="center"/>
      <protection/>
    </xf>
    <xf numFmtId="49" fontId="78" fillId="0" borderId="11" xfId="0" applyNumberFormat="1" applyFont="1" applyFill="1" applyBorder="1" applyAlignment="1" applyProtection="1">
      <alignment horizontal="left" vertical="center"/>
      <protection/>
    </xf>
    <xf numFmtId="49" fontId="78" fillId="0" borderId="16" xfId="0" applyNumberFormat="1" applyFont="1" applyFill="1" applyBorder="1" applyAlignment="1" applyProtection="1">
      <alignment horizontal="left" vertical="center"/>
      <protection/>
    </xf>
    <xf numFmtId="49" fontId="78" fillId="0" borderId="28" xfId="0" applyNumberFormat="1" applyFont="1" applyFill="1" applyBorder="1" applyAlignment="1" applyProtection="1">
      <alignment horizontal="center" vertical="center"/>
      <protection/>
    </xf>
    <xf numFmtId="49" fontId="78" fillId="0" borderId="18" xfId="0" applyNumberFormat="1" applyFont="1" applyFill="1" applyBorder="1" applyAlignment="1" applyProtection="1">
      <alignment horizontal="center" vertical="center"/>
      <protection/>
    </xf>
    <xf numFmtId="180" fontId="78" fillId="0" borderId="28" xfId="0" applyNumberFormat="1" applyFont="1" applyFill="1" applyBorder="1" applyAlignment="1" applyProtection="1">
      <alignment horizontal="center" vertical="center"/>
      <protection/>
    </xf>
    <xf numFmtId="1" fontId="76" fillId="0" borderId="10" xfId="0" applyNumberFormat="1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 wrapText="1"/>
    </xf>
    <xf numFmtId="1" fontId="76" fillId="0" borderId="24" xfId="0" applyNumberFormat="1" applyFont="1" applyFill="1" applyBorder="1" applyAlignment="1">
      <alignment horizontal="center" vertical="center" wrapText="1"/>
    </xf>
    <xf numFmtId="49" fontId="78" fillId="0" borderId="14" xfId="0" applyNumberFormat="1" applyFont="1" applyFill="1" applyBorder="1" applyAlignment="1">
      <alignment horizontal="center" vertical="center" wrapText="1"/>
    </xf>
    <xf numFmtId="49" fontId="78" fillId="0" borderId="14" xfId="0" applyNumberFormat="1" applyFont="1" applyFill="1" applyBorder="1" applyAlignment="1" applyProtection="1">
      <alignment vertical="center"/>
      <protection/>
    </xf>
    <xf numFmtId="49" fontId="78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115" xfId="0" applyNumberFormat="1" applyFont="1" applyFill="1" applyBorder="1" applyAlignment="1" applyProtection="1">
      <alignment horizontal="center" vertical="center"/>
      <protection/>
    </xf>
    <xf numFmtId="49" fontId="78" fillId="0" borderId="14" xfId="0" applyNumberFormat="1" applyFont="1" applyFill="1" applyBorder="1" applyAlignment="1" applyProtection="1">
      <alignment horizontal="center" vertical="center"/>
      <protection/>
    </xf>
    <xf numFmtId="0" fontId="78" fillId="0" borderId="10" xfId="0" applyNumberFormat="1" applyFont="1" applyFill="1" applyBorder="1" applyAlignment="1">
      <alignment horizontal="center" vertical="center" wrapText="1"/>
    </xf>
    <xf numFmtId="49" fontId="78" fillId="0" borderId="18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1" fontId="9" fillId="34" borderId="2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80" fontId="2" fillId="34" borderId="11" xfId="0" applyNumberFormat="1" applyFont="1" applyFill="1" applyBorder="1" applyAlignment="1" applyProtection="1">
      <alignment vertical="center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78" fillId="34" borderId="10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36" borderId="50" xfId="0" applyNumberFormat="1" applyFont="1" applyFill="1" applyBorder="1" applyAlignment="1">
      <alignment horizontal="center" vertical="center" wrapText="1"/>
    </xf>
    <xf numFmtId="1" fontId="9" fillId="36" borderId="39" xfId="0" applyNumberFormat="1" applyFont="1" applyFill="1" applyBorder="1" applyAlignment="1">
      <alignment horizontal="center" vertical="center" wrapText="1"/>
    </xf>
    <xf numFmtId="49" fontId="9" fillId="36" borderId="46" xfId="0" applyNumberFormat="1" applyFont="1" applyFill="1" applyBorder="1" applyAlignment="1">
      <alignment horizontal="center" vertical="center" wrapText="1"/>
    </xf>
    <xf numFmtId="49" fontId="9" fillId="36" borderId="50" xfId="0" applyNumberFormat="1" applyFont="1" applyFill="1" applyBorder="1" applyAlignment="1" applyProtection="1">
      <alignment vertical="center"/>
      <protection/>
    </xf>
    <xf numFmtId="180" fontId="9" fillId="36" borderId="50" xfId="0" applyNumberFormat="1" applyFont="1" applyFill="1" applyBorder="1" applyAlignment="1" applyProtection="1">
      <alignment vertical="center"/>
      <protection/>
    </xf>
    <xf numFmtId="49" fontId="9" fillId="36" borderId="38" xfId="0" applyNumberFormat="1" applyFont="1" applyFill="1" applyBorder="1" applyAlignment="1">
      <alignment horizontal="center" vertical="center" wrapText="1"/>
    </xf>
    <xf numFmtId="49" fontId="9" fillId="36" borderId="51" xfId="0" applyNumberFormat="1" applyFont="1" applyFill="1" applyBorder="1" applyAlignment="1">
      <alignment vertical="center"/>
    </xf>
    <xf numFmtId="49" fontId="9" fillId="36" borderId="50" xfId="0" applyNumberFormat="1" applyFont="1" applyFill="1" applyBorder="1" applyAlignment="1">
      <alignment horizontal="center" vertical="center"/>
    </xf>
    <xf numFmtId="49" fontId="9" fillId="36" borderId="39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49" fontId="72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184" fontId="9" fillId="0" borderId="18" xfId="0" applyNumberFormat="1" applyFont="1" applyFill="1" applyBorder="1" applyAlignment="1" applyProtection="1">
      <alignment horizontal="center" vertical="center"/>
      <protection/>
    </xf>
    <xf numFmtId="186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36" borderId="18" xfId="0" applyNumberFormat="1" applyFont="1" applyFill="1" applyBorder="1" applyAlignment="1">
      <alignment horizontal="center" vertical="center" wrapText="1"/>
    </xf>
    <xf numFmtId="1" fontId="9" fillId="36" borderId="18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 applyProtection="1">
      <alignment horizontal="center" vertical="center"/>
      <protection/>
    </xf>
    <xf numFmtId="49" fontId="9" fillId="36" borderId="18" xfId="0" applyNumberFormat="1" applyFont="1" applyFill="1" applyBorder="1" applyAlignment="1" applyProtection="1">
      <alignment vertical="center"/>
      <protection/>
    </xf>
    <xf numFmtId="180" fontId="9" fillId="36" borderId="18" xfId="0" applyNumberFormat="1" applyFont="1" applyFill="1" applyBorder="1" applyAlignment="1" applyProtection="1">
      <alignment vertical="center"/>
      <protection/>
    </xf>
    <xf numFmtId="49" fontId="9" fillId="36" borderId="18" xfId="0" applyNumberFormat="1" applyFont="1" applyFill="1" applyBorder="1" applyAlignment="1">
      <alignment vertical="center"/>
    </xf>
    <xf numFmtId="49" fontId="9" fillId="36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76" fillId="34" borderId="44" xfId="0" applyNumberFormat="1" applyFont="1" applyFill="1" applyBorder="1" applyAlignment="1">
      <alignment horizontal="center" vertical="center" wrapText="1"/>
    </xf>
    <xf numFmtId="49" fontId="76" fillId="34" borderId="44" xfId="0" applyNumberFormat="1" applyFont="1" applyFill="1" applyBorder="1" applyAlignment="1" applyProtection="1">
      <alignment vertical="center"/>
      <protection/>
    </xf>
    <xf numFmtId="49" fontId="76" fillId="34" borderId="42" xfId="0" applyNumberFormat="1" applyFont="1" applyFill="1" applyBorder="1" applyAlignment="1">
      <alignment horizontal="center" vertical="center" wrapText="1"/>
    </xf>
    <xf numFmtId="49" fontId="76" fillId="34" borderId="42" xfId="0" applyNumberFormat="1" applyFont="1" applyFill="1" applyBorder="1" applyAlignment="1" applyProtection="1">
      <alignment horizontal="center" vertical="center"/>
      <protection/>
    </xf>
    <xf numFmtId="180" fontId="76" fillId="34" borderId="45" xfId="0" applyNumberFormat="1" applyFont="1" applyFill="1" applyBorder="1" applyAlignment="1" applyProtection="1">
      <alignment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78" fillId="34" borderId="111" xfId="0" applyNumberFormat="1" applyFont="1" applyFill="1" applyBorder="1" applyAlignment="1" applyProtection="1">
      <alignment horizontal="center" vertical="center"/>
      <protection/>
    </xf>
    <xf numFmtId="49" fontId="78" fillId="34" borderId="18" xfId="0" applyNumberFormat="1" applyFont="1" applyFill="1" applyBorder="1" applyAlignment="1" applyProtection="1">
      <alignment vertical="center"/>
      <protection/>
    </xf>
    <xf numFmtId="49" fontId="76" fillId="36" borderId="46" xfId="0" applyNumberFormat="1" applyFont="1" applyFill="1" applyBorder="1" applyAlignment="1" applyProtection="1">
      <alignment vertical="center"/>
      <protection/>
    </xf>
    <xf numFmtId="49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74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80" fontId="2" fillId="34" borderId="18" xfId="0" applyNumberFormat="1" applyFont="1" applyFill="1" applyBorder="1" applyAlignment="1" applyProtection="1">
      <alignment vertical="center"/>
      <protection/>
    </xf>
    <xf numFmtId="49" fontId="9" fillId="36" borderId="15" xfId="0" applyNumberFormat="1" applyFont="1" applyFill="1" applyBorder="1" applyAlignment="1">
      <alignment horizontal="center" vertical="center" wrapText="1"/>
    </xf>
    <xf numFmtId="1" fontId="9" fillId="36" borderId="121" xfId="0" applyNumberFormat="1" applyFont="1" applyFill="1" applyBorder="1" applyAlignment="1">
      <alignment horizontal="center" vertical="center" wrapText="1"/>
    </xf>
    <xf numFmtId="49" fontId="9" fillId="36" borderId="78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 applyProtection="1">
      <alignment vertical="center"/>
      <protection/>
    </xf>
    <xf numFmtId="180" fontId="9" fillId="36" borderId="15" xfId="0" applyNumberFormat="1" applyFont="1" applyFill="1" applyBorder="1" applyAlignment="1" applyProtection="1">
      <alignment vertical="center"/>
      <protection/>
    </xf>
    <xf numFmtId="49" fontId="9" fillId="36" borderId="121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 applyProtection="1">
      <alignment horizontal="center" vertical="center"/>
      <protection/>
    </xf>
    <xf numFmtId="180" fontId="2" fillId="36" borderId="18" xfId="0" applyNumberFormat="1" applyFont="1" applyFill="1" applyBorder="1" applyAlignment="1" applyProtection="1">
      <alignment horizontal="center" vertical="center"/>
      <protection/>
    </xf>
    <xf numFmtId="180" fontId="2" fillId="36" borderId="18" xfId="0" applyNumberFormat="1" applyFont="1" applyFill="1" applyBorder="1" applyAlignment="1" applyProtection="1">
      <alignment vertical="center"/>
      <protection/>
    </xf>
    <xf numFmtId="181" fontId="7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horizontal="center" vertical="center" wrapText="1"/>
      <protection/>
    </xf>
    <xf numFmtId="49" fontId="2" fillId="36" borderId="96" xfId="0" applyNumberFormat="1" applyFont="1" applyFill="1" applyBorder="1" applyAlignment="1" applyProtection="1">
      <alignment horizontal="left" vertical="center"/>
      <protection/>
    </xf>
    <xf numFmtId="49" fontId="2" fillId="36" borderId="97" xfId="0" applyNumberFormat="1" applyFont="1" applyFill="1" applyBorder="1" applyAlignment="1">
      <alignment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49" fontId="2" fillId="36" borderId="20" xfId="0" applyNumberFormat="1" applyFont="1" applyFill="1" applyBorder="1" applyAlignment="1">
      <alignment horizontal="center" vertical="center" wrapText="1"/>
    </xf>
    <xf numFmtId="187" fontId="2" fillId="36" borderId="66" xfId="0" applyNumberFormat="1" applyFont="1" applyFill="1" applyBorder="1" applyAlignment="1" applyProtection="1">
      <alignment horizontal="center" vertical="center" wrapText="1"/>
      <protection/>
    </xf>
    <xf numFmtId="183" fontId="9" fillId="36" borderId="96" xfId="0" applyNumberFormat="1" applyFont="1" applyFill="1" applyBorder="1" applyAlignment="1" applyProtection="1">
      <alignment horizontal="center" vertical="center"/>
      <protection/>
    </xf>
    <xf numFmtId="1" fontId="2" fillId="36" borderId="20" xfId="0" applyNumberFormat="1" applyFont="1" applyFill="1" applyBorder="1" applyAlignment="1" applyProtection="1">
      <alignment horizontal="center" vertical="center"/>
      <protection/>
    </xf>
    <xf numFmtId="1" fontId="2" fillId="36" borderId="20" xfId="0" applyNumberFormat="1" applyFont="1" applyFill="1" applyBorder="1" applyAlignment="1">
      <alignment horizontal="center" vertical="center" wrapText="1"/>
    </xf>
    <xf numFmtId="1" fontId="2" fillId="36" borderId="65" xfId="0" applyNumberFormat="1" applyFont="1" applyFill="1" applyBorder="1" applyAlignment="1">
      <alignment horizontal="center" vertical="center" wrapText="1"/>
    </xf>
    <xf numFmtId="1" fontId="2" fillId="36" borderId="30" xfId="0" applyNumberFormat="1" applyFont="1" applyFill="1" applyBorder="1" applyAlignment="1">
      <alignment horizontal="center" vertical="center" wrapText="1"/>
    </xf>
    <xf numFmtId="1" fontId="2" fillId="36" borderId="65" xfId="0" applyNumberFormat="1" applyFont="1" applyFill="1" applyBorder="1" applyAlignment="1" applyProtection="1">
      <alignment horizontal="center" vertical="center"/>
      <protection/>
    </xf>
    <xf numFmtId="1" fontId="2" fillId="36" borderId="66" xfId="0" applyNumberFormat="1" applyFont="1" applyFill="1" applyBorder="1" applyAlignment="1" applyProtection="1">
      <alignment horizontal="center" vertical="center"/>
      <protection/>
    </xf>
    <xf numFmtId="190" fontId="2" fillId="36" borderId="0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 applyProtection="1">
      <alignment vertical="center"/>
      <protection/>
    </xf>
    <xf numFmtId="49" fontId="2" fillId="36" borderId="61" xfId="0" applyNumberFormat="1" applyFont="1" applyFill="1" applyBorder="1" applyAlignment="1">
      <alignment horizontal="left" vertical="center" wrapText="1"/>
    </xf>
    <xf numFmtId="181" fontId="2" fillId="36" borderId="11" xfId="55" applyNumberFormat="1" applyFont="1" applyFill="1" applyBorder="1" applyAlignment="1" applyProtection="1">
      <alignment horizontal="center" vertical="center"/>
      <protection/>
    </xf>
    <xf numFmtId="49" fontId="2" fillId="36" borderId="98" xfId="55" applyNumberFormat="1" applyFont="1" applyFill="1" applyBorder="1" applyAlignment="1" applyProtection="1">
      <alignment horizontal="center" vertical="center"/>
      <protection/>
    </xf>
    <xf numFmtId="183" fontId="13" fillId="36" borderId="99" xfId="55" applyNumberFormat="1" applyFont="1" applyFill="1" applyBorder="1" applyAlignment="1" applyProtection="1">
      <alignment horizontal="center" vertical="center"/>
      <protection/>
    </xf>
    <xf numFmtId="1" fontId="13" fillId="36" borderId="17" xfId="55" applyNumberFormat="1" applyFont="1" applyFill="1" applyBorder="1" applyAlignment="1" applyProtection="1">
      <alignment horizontal="center" vertical="center"/>
      <protection/>
    </xf>
    <xf numFmtId="181" fontId="2" fillId="36" borderId="21" xfId="55" applyNumberFormat="1" applyFont="1" applyFill="1" applyBorder="1" applyAlignment="1" applyProtection="1">
      <alignment horizontal="center" vertical="center"/>
      <protection/>
    </xf>
    <xf numFmtId="1" fontId="2" fillId="36" borderId="100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 applyProtection="1">
      <alignment horizontal="center" vertical="center"/>
      <protection/>
    </xf>
    <xf numFmtId="1" fontId="2" fillId="36" borderId="72" xfId="0" applyNumberFormat="1" applyFont="1" applyFill="1" applyBorder="1" applyAlignment="1" applyProtection="1">
      <alignment horizontal="center" vertical="center"/>
      <protection/>
    </xf>
    <xf numFmtId="49" fontId="9" fillId="36" borderId="37" xfId="55" applyNumberFormat="1" applyFont="1" applyFill="1" applyBorder="1" applyAlignment="1">
      <alignment horizontal="left" vertical="center" wrapText="1"/>
      <protection/>
    </xf>
    <xf numFmtId="181" fontId="2" fillId="36" borderId="17" xfId="55" applyNumberFormat="1" applyFont="1" applyFill="1" applyBorder="1" applyAlignment="1" applyProtection="1">
      <alignment horizontal="center" vertical="center"/>
      <protection/>
    </xf>
    <xf numFmtId="49" fontId="2" fillId="36" borderId="24" xfId="55" applyNumberFormat="1" applyFont="1" applyFill="1" applyBorder="1" applyAlignment="1" applyProtection="1">
      <alignment horizontal="center" vertical="center"/>
      <protection/>
    </xf>
    <xf numFmtId="183" fontId="9" fillId="36" borderId="37" xfId="55" applyNumberFormat="1" applyFont="1" applyFill="1" applyBorder="1" applyAlignment="1" applyProtection="1">
      <alignment horizontal="center" vertical="center"/>
      <protection/>
    </xf>
    <xf numFmtId="1" fontId="2" fillId="36" borderId="17" xfId="55" applyNumberFormat="1" applyFont="1" applyFill="1" applyBorder="1" applyAlignment="1" applyProtection="1">
      <alignment horizontal="center" vertical="center"/>
      <protection/>
    </xf>
    <xf numFmtId="1" fontId="9" fillId="36" borderId="72" xfId="0" applyNumberFormat="1" applyFont="1" applyFill="1" applyBorder="1" applyAlignment="1" applyProtection="1">
      <alignment horizontal="center" vertical="center"/>
      <protection/>
    </xf>
    <xf numFmtId="49" fontId="2" fillId="36" borderId="101" xfId="0" applyNumberFormat="1" applyFont="1" applyFill="1" applyBorder="1" applyAlignment="1" applyProtection="1">
      <alignment horizontal="left" vertical="center"/>
      <protection/>
    </xf>
    <xf numFmtId="49" fontId="2" fillId="36" borderId="101" xfId="0" applyNumberFormat="1" applyFont="1" applyFill="1" applyBorder="1" applyAlignment="1">
      <alignment vertical="center" wrapText="1"/>
    </xf>
    <xf numFmtId="0" fontId="2" fillId="36" borderId="10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87" fontId="2" fillId="36" borderId="72" xfId="0" applyNumberFormat="1" applyFont="1" applyFill="1" applyBorder="1" applyAlignment="1" applyProtection="1">
      <alignment horizontal="center" vertical="center" wrapText="1"/>
      <protection/>
    </xf>
    <xf numFmtId="183" fontId="9" fillId="36" borderId="101" xfId="0" applyNumberFormat="1" applyFont="1" applyFill="1" applyBorder="1" applyAlignment="1" applyProtection="1">
      <alignment horizontal="center" vertical="center"/>
      <protection/>
    </xf>
    <xf numFmtId="1" fontId="9" fillId="36" borderId="100" xfId="0" applyNumberFormat="1" applyFont="1" applyFill="1" applyBorder="1" applyAlignment="1" applyProtection="1">
      <alignment horizontal="center" vertical="center"/>
      <protection/>
    </xf>
    <xf numFmtId="1" fontId="2" fillId="36" borderId="66" xfId="0" applyNumberFormat="1" applyFont="1" applyFill="1" applyBorder="1" applyAlignment="1">
      <alignment horizontal="center" vertical="center" wrapText="1"/>
    </xf>
    <xf numFmtId="1" fontId="2" fillId="36" borderId="28" xfId="0" applyNumberFormat="1" applyFont="1" applyFill="1" applyBorder="1" applyAlignment="1">
      <alignment horizontal="center" vertical="center" wrapText="1"/>
    </xf>
    <xf numFmtId="49" fontId="2" fillId="36" borderId="61" xfId="0" applyNumberFormat="1" applyFont="1" applyFill="1" applyBorder="1" applyAlignment="1">
      <alignment vertical="center" wrapText="1"/>
    </xf>
    <xf numFmtId="1" fontId="2" fillId="36" borderId="28" xfId="0" applyNumberFormat="1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89" fontId="2" fillId="36" borderId="72" xfId="0" applyNumberFormat="1" applyFont="1" applyFill="1" applyBorder="1" applyAlignment="1" applyProtection="1">
      <alignment horizontal="center" vertical="center"/>
      <protection/>
    </xf>
    <xf numFmtId="1" fontId="2" fillId="36" borderId="32" xfId="0" applyNumberFormat="1" applyFont="1" applyFill="1" applyBorder="1" applyAlignment="1">
      <alignment horizontal="center" vertical="center" wrapText="1"/>
    </xf>
    <xf numFmtId="0" fontId="2" fillId="36" borderId="101" xfId="0" applyFont="1" applyFill="1" applyBorder="1" applyAlignment="1">
      <alignment horizontal="left" vertical="center" wrapText="1"/>
    </xf>
    <xf numFmtId="0" fontId="2" fillId="36" borderId="117" xfId="0" applyFont="1" applyFill="1" applyBorder="1" applyAlignment="1">
      <alignment horizontal="left" vertical="center" wrapText="1"/>
    </xf>
    <xf numFmtId="49" fontId="9" fillId="36" borderId="112" xfId="0" applyNumberFormat="1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center" vertical="center" wrapText="1"/>
    </xf>
    <xf numFmtId="189" fontId="2" fillId="36" borderId="118" xfId="0" applyNumberFormat="1" applyFont="1" applyFill="1" applyBorder="1" applyAlignment="1" applyProtection="1">
      <alignment horizontal="center" vertical="center"/>
      <protection/>
    </xf>
    <xf numFmtId="0" fontId="9" fillId="36" borderId="19" xfId="0" applyFont="1" applyFill="1" applyBorder="1" applyAlignment="1">
      <alignment horizontal="center" vertical="center" wrapText="1"/>
    </xf>
    <xf numFmtId="0" fontId="9" fillId="36" borderId="118" xfId="0" applyNumberFormat="1" applyFont="1" applyFill="1" applyBorder="1" applyAlignment="1">
      <alignment horizontal="center" vertical="center" wrapText="1"/>
    </xf>
    <xf numFmtId="1" fontId="2" fillId="36" borderId="32" xfId="0" applyNumberFormat="1" applyFont="1" applyFill="1" applyBorder="1" applyAlignment="1" applyProtection="1">
      <alignment horizontal="center" vertical="center"/>
      <protection/>
    </xf>
    <xf numFmtId="1" fontId="2" fillId="36" borderId="19" xfId="0" applyNumberFormat="1" applyFont="1" applyFill="1" applyBorder="1" applyAlignment="1" applyProtection="1">
      <alignment horizontal="center" vertical="center"/>
      <protection/>
    </xf>
    <xf numFmtId="1" fontId="2" fillId="36" borderId="118" xfId="0" applyNumberFormat="1" applyFont="1" applyFill="1" applyBorder="1" applyAlignment="1" applyProtection="1">
      <alignment horizontal="center" vertical="center"/>
      <protection/>
    </xf>
    <xf numFmtId="1" fontId="2" fillId="36" borderId="19" xfId="0" applyNumberFormat="1" applyFont="1" applyFill="1" applyBorder="1" applyAlignment="1" applyProtection="1">
      <alignment vertical="center"/>
      <protection/>
    </xf>
    <xf numFmtId="49" fontId="2" fillId="36" borderId="18" xfId="0" applyNumberFormat="1" applyFont="1" applyFill="1" applyBorder="1" applyAlignment="1" applyProtection="1">
      <alignment horizontal="left" vertical="center"/>
      <protection/>
    </xf>
    <xf numFmtId="49" fontId="2" fillId="36" borderId="18" xfId="0" applyNumberFormat="1" applyFont="1" applyFill="1" applyBorder="1" applyAlignment="1">
      <alignment horizontal="left" vertical="center" wrapText="1"/>
    </xf>
    <xf numFmtId="189" fontId="2" fillId="36" borderId="18" xfId="0" applyNumberFormat="1" applyFont="1" applyFill="1" applyBorder="1" applyAlignment="1" applyProtection="1">
      <alignment horizontal="center" vertical="center"/>
      <protection/>
    </xf>
    <xf numFmtId="0" fontId="9" fillId="36" borderId="18" xfId="0" applyFont="1" applyFill="1" applyBorder="1" applyAlignment="1">
      <alignment horizontal="center" vertical="center" wrapText="1"/>
    </xf>
    <xf numFmtId="0" fontId="9" fillId="36" borderId="18" xfId="0" applyNumberFormat="1" applyFont="1" applyFill="1" applyBorder="1" applyAlignment="1">
      <alignment horizontal="center" vertical="center" wrapText="1"/>
    </xf>
    <xf numFmtId="1" fontId="2" fillId="36" borderId="18" xfId="0" applyNumberFormat="1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49" fontId="2" fillId="36" borderId="41" xfId="0" applyNumberFormat="1" applyFont="1" applyFill="1" applyBorder="1" applyAlignment="1">
      <alignment horizontal="center" vertical="center" wrapText="1"/>
    </xf>
    <xf numFmtId="190" fontId="2" fillId="36" borderId="55" xfId="0" applyNumberFormat="1" applyFont="1" applyFill="1" applyBorder="1" applyAlignment="1" applyProtection="1">
      <alignment horizontal="center" vertical="center" wrapText="1"/>
      <protection/>
    </xf>
    <xf numFmtId="188" fontId="9" fillId="36" borderId="95" xfId="0" applyNumberFormat="1" applyFont="1" applyFill="1" applyBorder="1" applyAlignment="1" applyProtection="1">
      <alignment horizontal="center" vertical="center"/>
      <protection/>
    </xf>
    <xf numFmtId="189" fontId="9" fillId="36" borderId="74" xfId="0" applyNumberFormat="1" applyFont="1" applyFill="1" applyBorder="1" applyAlignment="1" applyProtection="1">
      <alignment horizontal="center" vertical="center"/>
      <protection/>
    </xf>
    <xf numFmtId="189" fontId="9" fillId="36" borderId="75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>
      <alignment horizontal="center" vertical="center" wrapText="1"/>
    </xf>
    <xf numFmtId="1" fontId="9" fillId="36" borderId="60" xfId="0" applyNumberFormat="1" applyFont="1" applyFill="1" applyBorder="1" applyAlignment="1">
      <alignment horizontal="center" vertical="center" wrapText="1"/>
    </xf>
    <xf numFmtId="1" fontId="9" fillId="36" borderId="120" xfId="0" applyNumberFormat="1" applyFont="1" applyFill="1" applyBorder="1" applyAlignment="1">
      <alignment horizontal="center" vertical="center" wrapText="1"/>
    </xf>
    <xf numFmtId="1" fontId="9" fillId="36" borderId="20" xfId="0" applyNumberFormat="1" applyFont="1" applyFill="1" applyBorder="1" applyAlignment="1">
      <alignment vertical="center" wrapText="1"/>
    </xf>
    <xf numFmtId="0" fontId="2" fillId="36" borderId="103" xfId="0" applyFont="1" applyFill="1" applyBorder="1" applyAlignment="1">
      <alignment horizontal="center" vertical="center" wrapText="1"/>
    </xf>
    <xf numFmtId="49" fontId="2" fillId="36" borderId="104" xfId="0" applyNumberFormat="1" applyFont="1" applyFill="1" applyBorder="1" applyAlignment="1">
      <alignment horizontal="center" vertical="center" wrapText="1"/>
    </xf>
    <xf numFmtId="190" fontId="2" fillId="36" borderId="105" xfId="0" applyNumberFormat="1" applyFont="1" applyFill="1" applyBorder="1" applyAlignment="1" applyProtection="1">
      <alignment horizontal="center" vertical="center" wrapText="1"/>
      <protection/>
    </xf>
    <xf numFmtId="188" fontId="13" fillId="36" borderId="106" xfId="0" applyNumberFormat="1" applyFont="1" applyFill="1" applyBorder="1" applyAlignment="1" applyProtection="1">
      <alignment horizontal="center" vertical="center"/>
      <protection/>
    </xf>
    <xf numFmtId="0" fontId="9" fillId="36" borderId="104" xfId="0" applyFont="1" applyFill="1" applyBorder="1" applyAlignment="1">
      <alignment horizontal="center" vertical="center" wrapText="1"/>
    </xf>
    <xf numFmtId="49" fontId="9" fillId="36" borderId="104" xfId="0" applyNumberFormat="1" applyFont="1" applyFill="1" applyBorder="1" applyAlignment="1">
      <alignment horizontal="center" vertical="center" wrapText="1"/>
    </xf>
    <xf numFmtId="0" fontId="9" fillId="36" borderId="105" xfId="0" applyFont="1" applyFill="1" applyBorder="1" applyAlignment="1">
      <alignment horizontal="center" vertical="center" wrapText="1"/>
    </xf>
    <xf numFmtId="49" fontId="2" fillId="36" borderId="73" xfId="0" applyNumberFormat="1" applyFont="1" applyFill="1" applyBorder="1" applyAlignment="1">
      <alignment horizontal="center" vertical="center" wrapText="1"/>
    </xf>
    <xf numFmtId="49" fontId="2" fillId="36" borderId="77" xfId="0" applyNumberFormat="1" applyFont="1" applyFill="1" applyBorder="1" applyAlignment="1" applyProtection="1">
      <alignment horizontal="center" vertical="center"/>
      <protection/>
    </xf>
    <xf numFmtId="49" fontId="2" fillId="36" borderId="74" xfId="0" applyNumberFormat="1" applyFont="1" applyFill="1" applyBorder="1" applyAlignment="1" applyProtection="1">
      <alignment horizontal="center" vertical="center"/>
      <protection/>
    </xf>
    <xf numFmtId="49" fontId="2" fillId="36" borderId="75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 applyProtection="1">
      <alignment vertical="center"/>
      <protection/>
    </xf>
    <xf numFmtId="0" fontId="2" fillId="36" borderId="59" xfId="0" applyFont="1" applyFill="1" applyBorder="1" applyAlignment="1">
      <alignment horizontal="center" vertical="center" wrapText="1"/>
    </xf>
    <xf numFmtId="49" fontId="2" fillId="36" borderId="45" xfId="0" applyNumberFormat="1" applyFont="1" applyFill="1" applyBorder="1" applyAlignment="1">
      <alignment horizontal="center" vertical="center" wrapText="1"/>
    </xf>
    <xf numFmtId="190" fontId="2" fillId="36" borderId="107" xfId="0" applyNumberFormat="1" applyFont="1" applyFill="1" applyBorder="1" applyAlignment="1" applyProtection="1">
      <alignment horizontal="center" vertical="center" wrapText="1"/>
      <protection/>
    </xf>
    <xf numFmtId="188" fontId="9" fillId="36" borderId="108" xfId="0" applyNumberFormat="1" applyFont="1" applyFill="1" applyBorder="1" applyAlignment="1" applyProtection="1">
      <alignment horizontal="center" vertical="center"/>
      <protection/>
    </xf>
    <xf numFmtId="188" fontId="9" fillId="36" borderId="48" xfId="0" applyNumberFormat="1" applyFont="1" applyFill="1" applyBorder="1" applyAlignment="1" applyProtection="1">
      <alignment horizontal="center" vertical="center"/>
      <protection/>
    </xf>
    <xf numFmtId="1" fontId="9" fillId="36" borderId="102" xfId="0" applyNumberFormat="1" applyFont="1" applyFill="1" applyBorder="1" applyAlignment="1">
      <alignment horizontal="center" vertical="center" wrapText="1"/>
    </xf>
    <xf numFmtId="1" fontId="9" fillId="36" borderId="45" xfId="0" applyNumberFormat="1" applyFont="1" applyFill="1" applyBorder="1" applyAlignment="1">
      <alignment horizontal="center" vertical="center" wrapText="1"/>
    </xf>
    <xf numFmtId="1" fontId="9" fillId="36" borderId="58" xfId="0" applyNumberFormat="1" applyFont="1" applyFill="1" applyBorder="1" applyAlignment="1">
      <alignment horizontal="center" vertical="center" wrapText="1"/>
    </xf>
    <xf numFmtId="1" fontId="9" fillId="36" borderId="18" xfId="0" applyNumberFormat="1" applyFont="1" applyFill="1" applyBorder="1" applyAlignment="1">
      <alignment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vertical="center" wrapText="1"/>
    </xf>
    <xf numFmtId="49" fontId="2" fillId="36" borderId="12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 applyProtection="1">
      <alignment horizontal="center" vertical="center"/>
      <protection/>
    </xf>
    <xf numFmtId="183" fontId="2" fillId="36" borderId="16" xfId="0" applyNumberFormat="1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>
      <alignment horizontal="center" vertical="center"/>
    </xf>
    <xf numFmtId="1" fontId="2" fillId="36" borderId="12" xfId="0" applyNumberFormat="1" applyFont="1" applyFill="1" applyBorder="1" applyAlignment="1">
      <alignment horizontal="center" vertical="center"/>
    </xf>
    <xf numFmtId="49" fontId="2" fillId="36" borderId="109" xfId="0" applyNumberFormat="1" applyFont="1" applyFill="1" applyBorder="1" applyAlignment="1">
      <alignment horizontal="center" vertical="center" wrapText="1"/>
    </xf>
    <xf numFmtId="49" fontId="2" fillId="36" borderId="33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 applyProtection="1">
      <alignment horizontal="center" vertical="center"/>
      <protection/>
    </xf>
    <xf numFmtId="180" fontId="2" fillId="36" borderId="20" xfId="0" applyNumberFormat="1" applyFont="1" applyFill="1" applyBorder="1" applyAlignment="1" applyProtection="1">
      <alignment vertical="center"/>
      <protection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183" fontId="2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14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49" fontId="9" fillId="36" borderId="37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vertical="center" wrapText="1"/>
    </xf>
    <xf numFmtId="49" fontId="9" fillId="36" borderId="10" xfId="0" applyNumberFormat="1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1" xfId="0" applyNumberFormat="1" applyFont="1" applyFill="1" applyBorder="1" applyAlignment="1">
      <alignment horizontal="center" vertical="center" wrapText="1"/>
    </xf>
    <xf numFmtId="1" fontId="9" fillId="36" borderId="37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10" xfId="0" applyNumberFormat="1" applyFont="1" applyFill="1" applyBorder="1" applyAlignment="1">
      <alignment horizontal="center" vertical="center"/>
    </xf>
    <xf numFmtId="1" fontId="9" fillId="36" borderId="18" xfId="0" applyNumberFormat="1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/>
    </xf>
    <xf numFmtId="49" fontId="2" fillId="36" borderId="37" xfId="0" applyNumberFormat="1" applyFont="1" applyFill="1" applyBorder="1" applyAlignment="1">
      <alignment horizontal="center" vertical="center" wrapText="1"/>
    </xf>
    <xf numFmtId="183" fontId="2" fillId="36" borderId="14" xfId="0" applyNumberFormat="1" applyFont="1" applyFill="1" applyBorder="1" applyAlignment="1">
      <alignment horizontal="center" vertical="center"/>
    </xf>
    <xf numFmtId="183" fontId="2" fillId="36" borderId="37" xfId="0" applyNumberFormat="1" applyFont="1" applyFill="1" applyBorder="1" applyAlignment="1" applyProtection="1">
      <alignment horizontal="center" vertical="center"/>
      <protection/>
    </xf>
    <xf numFmtId="183" fontId="9" fillId="36" borderId="37" xfId="0" applyNumberFormat="1" applyFont="1" applyFill="1" applyBorder="1" applyAlignment="1" applyProtection="1">
      <alignment horizontal="center" vertical="center"/>
      <protection/>
    </xf>
    <xf numFmtId="49" fontId="9" fillId="36" borderId="11" xfId="0" applyNumberFormat="1" applyFont="1" applyFill="1" applyBorder="1" applyAlignment="1">
      <alignment horizontal="center" vertical="center" wrapText="1"/>
    </xf>
    <xf numFmtId="1" fontId="2" fillId="36" borderId="14" xfId="0" applyNumberFormat="1" applyFont="1" applyFill="1" applyBorder="1" applyAlignment="1">
      <alignment horizontal="center" vertical="center"/>
    </xf>
    <xf numFmtId="1" fontId="2" fillId="36" borderId="37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 applyProtection="1">
      <alignment horizontal="center" vertical="center"/>
      <protection/>
    </xf>
    <xf numFmtId="183" fontId="9" fillId="36" borderId="11" xfId="0" applyNumberFormat="1" applyFont="1" applyFill="1" applyBorder="1" applyAlignment="1" applyProtection="1">
      <alignment horizontal="center" vertical="center"/>
      <protection/>
    </xf>
    <xf numFmtId="1" fontId="9" fillId="36" borderId="14" xfId="0" applyNumberFormat="1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 applyProtection="1">
      <alignment horizontal="left" vertical="center"/>
      <protection/>
    </xf>
    <xf numFmtId="0" fontId="2" fillId="36" borderId="13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 applyProtection="1">
      <alignment horizontal="center" vertical="center"/>
      <protection/>
    </xf>
    <xf numFmtId="183" fontId="2" fillId="36" borderId="21" xfId="0" applyNumberFormat="1" applyFont="1" applyFill="1" applyBorder="1" applyAlignment="1" applyProtection="1">
      <alignment horizontal="center" vertical="center"/>
      <protection/>
    </xf>
    <xf numFmtId="49" fontId="3" fillId="36" borderId="18" xfId="0" applyNumberFormat="1" applyFont="1" applyFill="1" applyBorder="1" applyAlignment="1">
      <alignment horizontal="left" vertical="center" wrapText="1"/>
    </xf>
    <xf numFmtId="49" fontId="2" fillId="36" borderId="18" xfId="0" applyNumberFormat="1" applyFont="1" applyFill="1" applyBorder="1" applyAlignment="1">
      <alignment horizontal="center" vertical="center"/>
    </xf>
    <xf numFmtId="0" fontId="2" fillId="36" borderId="18" xfId="0" applyNumberFormat="1" applyFont="1" applyFill="1" applyBorder="1" applyAlignment="1">
      <alignment horizontal="center" vertical="center"/>
    </xf>
    <xf numFmtId="0" fontId="2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vertical="center"/>
      <protection/>
    </xf>
    <xf numFmtId="49" fontId="2" fillId="36" borderId="19" xfId="0" applyNumberFormat="1" applyFont="1" applyFill="1" applyBorder="1" applyAlignment="1">
      <alignment horizontal="center" vertical="center" wrapText="1"/>
    </xf>
    <xf numFmtId="49" fontId="3" fillId="36" borderId="19" xfId="0" applyNumberFormat="1" applyFont="1" applyFill="1" applyBorder="1" applyAlignment="1">
      <alignment horizontal="left" vertical="center" wrapText="1"/>
    </xf>
    <xf numFmtId="49" fontId="2" fillId="36" borderId="19" xfId="0" applyNumberFormat="1" applyFont="1" applyFill="1" applyBorder="1" applyAlignment="1">
      <alignment horizontal="center" vertical="center"/>
    </xf>
    <xf numFmtId="0" fontId="2" fillId="36" borderId="19" xfId="0" applyNumberFormat="1" applyFont="1" applyFill="1" applyBorder="1" applyAlignment="1">
      <alignment horizontal="center" vertical="center"/>
    </xf>
    <xf numFmtId="0" fontId="2" fillId="36" borderId="19" xfId="0" applyNumberFormat="1" applyFont="1" applyFill="1" applyBorder="1" applyAlignment="1" applyProtection="1">
      <alignment horizontal="center" vertical="center"/>
      <protection/>
    </xf>
    <xf numFmtId="49" fontId="2" fillId="36" borderId="12" xfId="0" applyNumberFormat="1" applyFont="1" applyFill="1" applyBorder="1" applyAlignment="1">
      <alignment horizontal="left" vertical="center" wrapText="1"/>
    </xf>
    <xf numFmtId="0" fontId="2" fillId="36" borderId="12" xfId="0" applyNumberFormat="1" applyFont="1" applyFill="1" applyBorder="1" applyAlignment="1">
      <alignment horizontal="center" vertical="center"/>
    </xf>
    <xf numFmtId="180" fontId="2" fillId="36" borderId="10" xfId="0" applyNumberFormat="1" applyFont="1" applyFill="1" applyBorder="1" applyAlignment="1" applyProtection="1">
      <alignment vertical="center"/>
      <protection/>
    </xf>
    <xf numFmtId="0" fontId="12" fillId="36" borderId="18" xfId="0" applyFont="1" applyFill="1" applyBorder="1" applyAlignment="1">
      <alignment horizontal="center"/>
    </xf>
    <xf numFmtId="49" fontId="2" fillId="36" borderId="12" xfId="0" applyNumberFormat="1" applyFont="1" applyFill="1" applyBorder="1" applyAlignment="1" applyProtection="1">
      <alignment horizontal="center" vertical="center"/>
      <protection/>
    </xf>
    <xf numFmtId="180" fontId="2" fillId="36" borderId="16" xfId="0" applyNumberFormat="1" applyFont="1" applyFill="1" applyBorder="1" applyAlignment="1" applyProtection="1">
      <alignment vertical="center"/>
      <protection/>
    </xf>
    <xf numFmtId="1" fontId="2" fillId="36" borderId="95" xfId="0" applyNumberFormat="1" applyFont="1" applyFill="1" applyBorder="1" applyAlignment="1">
      <alignment horizontal="center"/>
    </xf>
    <xf numFmtId="184" fontId="9" fillId="36" borderId="11" xfId="0" applyNumberFormat="1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49" fontId="2" fillId="36" borderId="10" xfId="0" applyNumberFormat="1" applyFont="1" applyFill="1" applyBorder="1" applyAlignment="1" applyProtection="1">
      <alignment horizontal="center" vertical="center"/>
      <protection/>
    </xf>
    <xf numFmtId="1" fontId="2" fillId="36" borderId="11" xfId="0" applyNumberFormat="1" applyFont="1" applyFill="1" applyBorder="1" applyAlignment="1">
      <alignment horizontal="center" vertical="center"/>
    </xf>
    <xf numFmtId="180" fontId="2" fillId="36" borderId="14" xfId="0" applyNumberFormat="1" applyFont="1" applyFill="1" applyBorder="1" applyAlignment="1" applyProtection="1">
      <alignment vertical="center"/>
      <protection/>
    </xf>
    <xf numFmtId="1" fontId="9" fillId="36" borderId="11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left" vertical="center" wrapText="1"/>
    </xf>
    <xf numFmtId="183" fontId="9" fillId="36" borderId="21" xfId="0" applyNumberFormat="1" applyFont="1" applyFill="1" applyBorder="1" applyAlignment="1" applyProtection="1">
      <alignment horizontal="center" vertical="center"/>
      <protection/>
    </xf>
    <xf numFmtId="183" fontId="2" fillId="36" borderId="47" xfId="0" applyNumberFormat="1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>
      <alignment horizontal="center" vertical="center"/>
    </xf>
    <xf numFmtId="1" fontId="2" fillId="36" borderId="13" xfId="0" applyNumberFormat="1" applyFont="1" applyFill="1" applyBorder="1" applyAlignment="1">
      <alignment horizontal="center" vertical="center"/>
    </xf>
    <xf numFmtId="1" fontId="2" fillId="36" borderId="47" xfId="0" applyNumberFormat="1" applyFont="1" applyFill="1" applyBorder="1" applyAlignment="1">
      <alignment horizontal="center" vertical="center" wrapText="1"/>
    </xf>
    <xf numFmtId="180" fontId="2" fillId="36" borderId="25" xfId="0" applyNumberFormat="1" applyFont="1" applyFill="1" applyBorder="1" applyAlignment="1" applyProtection="1">
      <alignment vertical="center"/>
      <protection/>
    </xf>
    <xf numFmtId="180" fontId="2" fillId="36" borderId="19" xfId="0" applyNumberFormat="1" applyFont="1" applyFill="1" applyBorder="1" applyAlignment="1" applyProtection="1">
      <alignment vertical="center"/>
      <protection/>
    </xf>
    <xf numFmtId="49" fontId="9" fillId="36" borderId="42" xfId="0" applyNumberFormat="1" applyFont="1" applyFill="1" applyBorder="1" applyAlignment="1">
      <alignment horizontal="center" vertical="center"/>
    </xf>
    <xf numFmtId="0" fontId="9" fillId="36" borderId="42" xfId="0" applyNumberFormat="1" applyFont="1" applyFill="1" applyBorder="1" applyAlignment="1" applyProtection="1">
      <alignment horizontal="center" vertical="center"/>
      <protection/>
    </xf>
    <xf numFmtId="183" fontId="9" fillId="36" borderId="42" xfId="0" applyNumberFormat="1" applyFont="1" applyFill="1" applyBorder="1" applyAlignment="1" applyProtection="1">
      <alignment horizontal="center" vertical="center"/>
      <protection/>
    </xf>
    <xf numFmtId="183" fontId="9" fillId="36" borderId="48" xfId="0" applyNumberFormat="1" applyFont="1" applyFill="1" applyBorder="1" applyAlignment="1" applyProtection="1">
      <alignment horizontal="center" vertical="center"/>
      <protection/>
    </xf>
    <xf numFmtId="1" fontId="9" fillId="36" borderId="44" xfId="0" applyNumberFormat="1" applyFont="1" applyFill="1" applyBorder="1" applyAlignment="1">
      <alignment horizontal="center" vertical="center"/>
    </xf>
    <xf numFmtId="49" fontId="9" fillId="36" borderId="42" xfId="0" applyNumberFormat="1" applyFont="1" applyFill="1" applyBorder="1" applyAlignment="1">
      <alignment horizontal="center" vertical="center" wrapText="1"/>
    </xf>
    <xf numFmtId="1" fontId="9" fillId="36" borderId="48" xfId="0" applyNumberFormat="1" applyFont="1" applyFill="1" applyBorder="1" applyAlignment="1">
      <alignment horizontal="center" vertical="center" wrapText="1"/>
    </xf>
    <xf numFmtId="49" fontId="9" fillId="36" borderId="91" xfId="0" applyNumberFormat="1" applyFont="1" applyFill="1" applyBorder="1" applyAlignment="1" applyProtection="1">
      <alignment vertical="center"/>
      <protection/>
    </xf>
    <xf numFmtId="49" fontId="9" fillId="36" borderId="122" xfId="0" applyNumberFormat="1" applyFont="1" applyFill="1" applyBorder="1" applyAlignment="1" applyProtection="1">
      <alignment vertical="center"/>
      <protection/>
    </xf>
    <xf numFmtId="180" fontId="9" fillId="36" borderId="44" xfId="0" applyNumberFormat="1" applyFont="1" applyFill="1" applyBorder="1" applyAlignment="1" applyProtection="1">
      <alignment vertical="center"/>
      <protection/>
    </xf>
    <xf numFmtId="49" fontId="9" fillId="36" borderId="44" xfId="0" applyNumberFormat="1" applyFont="1" applyFill="1" applyBorder="1" applyAlignment="1">
      <alignment horizontal="center" vertical="center" wrapText="1"/>
    </xf>
    <xf numFmtId="49" fontId="9" fillId="36" borderId="42" xfId="0" applyNumberFormat="1" applyFont="1" applyFill="1" applyBorder="1" applyAlignment="1" applyProtection="1">
      <alignment horizontal="center" vertical="center"/>
      <protection/>
    </xf>
    <xf numFmtId="180" fontId="9" fillId="36" borderId="45" xfId="0" applyNumberFormat="1" applyFont="1" applyFill="1" applyBorder="1" applyAlignment="1" applyProtection="1">
      <alignment vertical="center"/>
      <protection/>
    </xf>
    <xf numFmtId="49" fontId="9" fillId="36" borderId="38" xfId="0" applyNumberFormat="1" applyFont="1" applyFill="1" applyBorder="1" applyAlignment="1">
      <alignment horizontal="center" vertical="center"/>
    </xf>
    <xf numFmtId="180" fontId="9" fillId="36" borderId="40" xfId="0" applyNumberFormat="1" applyFont="1" applyFill="1" applyBorder="1" applyAlignment="1" applyProtection="1">
      <alignment vertical="center"/>
      <protection/>
    </xf>
    <xf numFmtId="49" fontId="9" fillId="36" borderId="40" xfId="0" applyNumberFormat="1" applyFont="1" applyFill="1" applyBorder="1" applyAlignment="1">
      <alignment horizontal="center" vertical="center" wrapText="1"/>
    </xf>
    <xf numFmtId="49" fontId="9" fillId="36" borderId="38" xfId="0" applyNumberFormat="1" applyFont="1" applyFill="1" applyBorder="1" applyAlignment="1" applyProtection="1">
      <alignment horizontal="center" vertical="center"/>
      <protection/>
    </xf>
    <xf numFmtId="180" fontId="9" fillId="36" borderId="41" xfId="0" applyNumberFormat="1" applyFont="1" applyFill="1" applyBorder="1" applyAlignment="1" applyProtection="1">
      <alignment vertical="center"/>
      <protection/>
    </xf>
    <xf numFmtId="180" fontId="9" fillId="36" borderId="74" xfId="0" applyNumberFormat="1" applyFont="1" applyFill="1" applyBorder="1" applyAlignment="1" applyProtection="1">
      <alignment horizontal="center" vertical="center"/>
      <protection/>
    </xf>
    <xf numFmtId="180" fontId="9" fillId="36" borderId="75" xfId="0" applyNumberFormat="1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>
      <alignment horizontal="left" vertical="center" wrapText="1"/>
    </xf>
    <xf numFmtId="1" fontId="2" fillId="36" borderId="24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 applyProtection="1">
      <alignment vertical="center"/>
      <protection/>
    </xf>
    <xf numFmtId="180" fontId="10" fillId="36" borderId="10" xfId="0" applyNumberFormat="1" applyFont="1" applyFill="1" applyBorder="1" applyAlignment="1" applyProtection="1">
      <alignment vertical="center"/>
      <protection/>
    </xf>
    <xf numFmtId="180" fontId="10" fillId="36" borderId="11" xfId="0" applyNumberFormat="1" applyFont="1" applyFill="1" applyBorder="1" applyAlignment="1" applyProtection="1">
      <alignment vertical="center"/>
      <protection/>
    </xf>
    <xf numFmtId="180" fontId="2" fillId="36" borderId="28" xfId="0" applyNumberFormat="1" applyFont="1" applyFill="1" applyBorder="1" applyAlignment="1" applyProtection="1">
      <alignment vertical="center"/>
      <protection/>
    </xf>
    <xf numFmtId="1" fontId="9" fillId="36" borderId="24" xfId="0" applyNumberFormat="1" applyFont="1" applyFill="1" applyBorder="1" applyAlignment="1">
      <alignment horizontal="center" vertical="center" wrapText="1"/>
    </xf>
    <xf numFmtId="183" fontId="2" fillId="36" borderId="10" xfId="0" applyNumberFormat="1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>
      <alignment horizontal="center" vertical="center"/>
    </xf>
    <xf numFmtId="183" fontId="2" fillId="36" borderId="24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183" fontId="2" fillId="36" borderId="26" xfId="0" applyNumberFormat="1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/>
    </xf>
    <xf numFmtId="1" fontId="9" fillId="36" borderId="35" xfId="0" applyNumberFormat="1" applyFont="1" applyFill="1" applyBorder="1" applyAlignment="1">
      <alignment horizontal="center" vertical="center"/>
    </xf>
    <xf numFmtId="49" fontId="9" fillId="36" borderId="35" xfId="0" applyNumberFormat="1" applyFont="1" applyFill="1" applyBorder="1" applyAlignment="1">
      <alignment horizontal="center" vertical="center" wrapText="1"/>
    </xf>
    <xf numFmtId="1" fontId="9" fillId="36" borderId="43" xfId="0" applyNumberFormat="1" applyFont="1" applyFill="1" applyBorder="1" applyAlignment="1">
      <alignment horizontal="center" vertical="center" wrapText="1"/>
    </xf>
    <xf numFmtId="1" fontId="2" fillId="36" borderId="34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 applyProtection="1">
      <alignment horizontal="center" vertical="center"/>
      <protection/>
    </xf>
    <xf numFmtId="49" fontId="2" fillId="36" borderId="17" xfId="0" applyNumberFormat="1" applyFont="1" applyFill="1" applyBorder="1" applyAlignment="1">
      <alignment horizontal="center" vertical="center" wrapText="1"/>
    </xf>
    <xf numFmtId="184" fontId="2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33" xfId="0" applyNumberFormat="1" applyFont="1" applyFill="1" applyBorder="1" applyAlignment="1" applyProtection="1">
      <alignment vertical="center"/>
      <protection/>
    </xf>
    <xf numFmtId="49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49" fontId="2" fillId="36" borderId="28" xfId="0" applyNumberFormat="1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/>
    </xf>
    <xf numFmtId="1" fontId="9" fillId="36" borderId="24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left" vertical="center" wrapText="1"/>
    </xf>
    <xf numFmtId="1" fontId="9" fillId="36" borderId="24" xfId="0" applyNumberFormat="1" applyFont="1" applyFill="1" applyBorder="1" applyAlignment="1">
      <alignment horizontal="center" vertical="center"/>
    </xf>
    <xf numFmtId="180" fontId="2" fillId="36" borderId="0" xfId="0" applyNumberFormat="1" applyFont="1" applyFill="1" applyBorder="1" applyAlignment="1" applyProtection="1">
      <alignment vertical="center"/>
      <protection/>
    </xf>
    <xf numFmtId="180" fontId="2" fillId="36" borderId="61" xfId="0" applyNumberFormat="1" applyFont="1" applyFill="1" applyBorder="1" applyAlignment="1" applyProtection="1">
      <alignment vertical="center"/>
      <protection/>
    </xf>
    <xf numFmtId="49" fontId="9" fillId="36" borderId="14" xfId="0" applyNumberFormat="1" applyFont="1" applyFill="1" applyBorder="1" applyAlignment="1">
      <alignment horizontal="center" vertical="center" wrapText="1"/>
    </xf>
    <xf numFmtId="49" fontId="2" fillId="36" borderId="112" xfId="0" applyNumberFormat="1" applyFont="1" applyFill="1" applyBorder="1" applyAlignment="1" applyProtection="1">
      <alignment horizontal="center" vertical="center"/>
      <protection/>
    </xf>
    <xf numFmtId="1" fontId="2" fillId="36" borderId="26" xfId="0" applyNumberFormat="1" applyFont="1" applyFill="1" applyBorder="1" applyAlignment="1">
      <alignment horizontal="center" vertical="center" wrapText="1"/>
    </xf>
    <xf numFmtId="49" fontId="2" fillId="36" borderId="25" xfId="0" applyNumberFormat="1" applyFont="1" applyFill="1" applyBorder="1" applyAlignment="1" applyProtection="1">
      <alignment vertical="center"/>
      <protection/>
    </xf>
    <xf numFmtId="49" fontId="2" fillId="36" borderId="13" xfId="0" applyNumberFormat="1" applyFont="1" applyFill="1" applyBorder="1" applyAlignment="1" applyProtection="1">
      <alignment horizontal="center" vertical="center"/>
      <protection/>
    </xf>
    <xf numFmtId="49" fontId="2" fillId="36" borderId="113" xfId="0" applyNumberFormat="1" applyFont="1" applyFill="1" applyBorder="1" applyAlignment="1" applyProtection="1">
      <alignment horizontal="center" vertical="center"/>
      <protection/>
    </xf>
    <xf numFmtId="1" fontId="9" fillId="36" borderId="110" xfId="0" applyNumberFormat="1" applyFont="1" applyFill="1" applyBorder="1" applyAlignment="1">
      <alignment horizontal="center" vertical="center"/>
    </xf>
    <xf numFmtId="49" fontId="2" fillId="36" borderId="110" xfId="0" applyNumberFormat="1" applyFont="1" applyFill="1" applyBorder="1" applyAlignment="1">
      <alignment horizontal="center" vertical="center" wrapText="1"/>
    </xf>
    <xf numFmtId="49" fontId="2" fillId="36" borderId="110" xfId="0" applyNumberFormat="1" applyFont="1" applyFill="1" applyBorder="1" applyAlignment="1" applyProtection="1">
      <alignment horizontal="center" vertical="center"/>
      <protection/>
    </xf>
    <xf numFmtId="1" fontId="2" fillId="36" borderId="110" xfId="0" applyNumberFormat="1" applyFont="1" applyFill="1" applyBorder="1" applyAlignment="1">
      <alignment horizontal="center" vertical="center"/>
    </xf>
    <xf numFmtId="49" fontId="2" fillId="36" borderId="110" xfId="0" applyNumberFormat="1" applyFont="1" applyFill="1" applyBorder="1" applyAlignment="1" applyProtection="1">
      <alignment vertical="center"/>
      <protection/>
    </xf>
    <xf numFmtId="49" fontId="2" fillId="36" borderId="110" xfId="0" applyNumberFormat="1" applyFont="1" applyFill="1" applyBorder="1" applyAlignment="1">
      <alignment horizontal="center" vertical="center"/>
    </xf>
    <xf numFmtId="49" fontId="9" fillId="36" borderId="110" xfId="0" applyNumberFormat="1" applyFont="1" applyFill="1" applyBorder="1" applyAlignment="1" applyProtection="1">
      <alignment vertical="center"/>
      <protection/>
    </xf>
    <xf numFmtId="49" fontId="9" fillId="36" borderId="111" xfId="0" applyNumberFormat="1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>
      <alignment horizontal="center"/>
    </xf>
    <xf numFmtId="183" fontId="2" fillId="36" borderId="10" xfId="0" applyNumberFormat="1" applyFont="1" applyFill="1" applyBorder="1" applyAlignment="1">
      <alignment horizontal="center"/>
    </xf>
    <xf numFmtId="181" fontId="2" fillId="36" borderId="10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180" fontId="2" fillId="36" borderId="11" xfId="0" applyNumberFormat="1" applyFont="1" applyFill="1" applyBorder="1" applyAlignment="1" applyProtection="1">
      <alignment horizontal="center" vertical="center"/>
      <protection/>
    </xf>
    <xf numFmtId="180" fontId="2" fillId="36" borderId="29" xfId="0" applyNumberFormat="1" applyFont="1" applyFill="1" applyBorder="1" applyAlignment="1" applyProtection="1">
      <alignment vertical="center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1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7" xfId="0" applyNumberFormat="1" applyFont="1" applyFill="1" applyBorder="1" applyAlignment="1" applyProtection="1">
      <alignment horizontal="left" vertical="center"/>
      <protection/>
    </xf>
    <xf numFmtId="49" fontId="2" fillId="36" borderId="0" xfId="0" applyNumberFormat="1" applyFont="1" applyFill="1" applyBorder="1" applyAlignment="1" applyProtection="1">
      <alignment horizontal="left" vertical="center"/>
      <protection/>
    </xf>
    <xf numFmtId="49" fontId="2" fillId="36" borderId="16" xfId="0" applyNumberFormat="1" applyFont="1" applyFill="1" applyBorder="1" applyAlignment="1" applyProtection="1">
      <alignment horizontal="left" vertical="center"/>
      <protection/>
    </xf>
    <xf numFmtId="180" fontId="2" fillId="36" borderId="31" xfId="0" applyNumberFormat="1" applyFont="1" applyFill="1" applyBorder="1" applyAlignment="1" applyProtection="1">
      <alignment horizontal="left" vertical="center"/>
      <protection/>
    </xf>
    <xf numFmtId="180" fontId="2" fillId="36" borderId="18" xfId="0" applyNumberFormat="1" applyFont="1" applyFill="1" applyBorder="1" applyAlignment="1" applyProtection="1">
      <alignment horizontal="left" vertical="center"/>
      <protection/>
    </xf>
    <xf numFmtId="180" fontId="2" fillId="36" borderId="28" xfId="0" applyNumberFormat="1" applyFont="1" applyFill="1" applyBorder="1" applyAlignment="1" applyProtection="1">
      <alignment horizontal="left" vertical="center"/>
      <protection/>
    </xf>
    <xf numFmtId="1" fontId="9" fillId="36" borderId="11" xfId="0" applyNumberFormat="1" applyFont="1" applyFill="1" applyBorder="1" applyAlignment="1" applyProtection="1">
      <alignment horizontal="center" vertical="center"/>
      <protection/>
    </xf>
    <xf numFmtId="49" fontId="9" fillId="36" borderId="11" xfId="0" applyNumberFormat="1" applyFont="1" applyFill="1" applyBorder="1" applyAlignment="1" applyProtection="1">
      <alignment horizontal="center" vertical="center"/>
      <protection/>
    </xf>
    <xf numFmtId="1" fontId="9" fillId="36" borderId="24" xfId="0" applyNumberFormat="1" applyFont="1" applyFill="1" applyBorder="1" applyAlignment="1" applyProtection="1">
      <alignment horizontal="center" vertical="center"/>
      <protection/>
    </xf>
    <xf numFmtId="180" fontId="2" fillId="36" borderId="17" xfId="0" applyNumberFormat="1" applyFont="1" applyFill="1" applyBorder="1" applyAlignment="1" applyProtection="1">
      <alignment vertical="center"/>
      <protection/>
    </xf>
    <xf numFmtId="180" fontId="2" fillId="36" borderId="11" xfId="0" applyNumberFormat="1" applyFont="1" applyFill="1" applyBorder="1" applyAlignment="1" applyProtection="1">
      <alignment vertical="center"/>
      <protection/>
    </xf>
    <xf numFmtId="180" fontId="10" fillId="36" borderId="18" xfId="0" applyNumberFormat="1" applyFont="1" applyFill="1" applyBorder="1" applyAlignment="1" applyProtection="1">
      <alignment vertical="center"/>
      <protection/>
    </xf>
    <xf numFmtId="49" fontId="9" fillId="36" borderId="13" xfId="0" applyNumberFormat="1" applyFont="1" applyFill="1" applyBorder="1" applyAlignment="1">
      <alignment horizontal="left" vertical="center" wrapText="1"/>
    </xf>
    <xf numFmtId="0" fontId="9" fillId="36" borderId="13" xfId="0" applyNumberFormat="1" applyFont="1" applyFill="1" applyBorder="1" applyAlignment="1">
      <alignment horizontal="center" vertical="center"/>
    </xf>
    <xf numFmtId="0" fontId="9" fillId="36" borderId="13" xfId="0" applyNumberFormat="1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>
      <alignment horizontal="center" vertical="center" wrapText="1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180" fontId="2" fillId="36" borderId="32" xfId="0" applyNumberFormat="1" applyFont="1" applyFill="1" applyBorder="1" applyAlignment="1" applyProtection="1">
      <alignment vertical="center"/>
      <protection/>
    </xf>
    <xf numFmtId="49" fontId="9" fillId="36" borderId="18" xfId="0" applyNumberFormat="1" applyFont="1" applyFill="1" applyBorder="1" applyAlignment="1">
      <alignment horizontal="left" vertical="center" wrapText="1"/>
    </xf>
    <xf numFmtId="0" fontId="9" fillId="36" borderId="18" xfId="0" applyNumberFormat="1" applyFont="1" applyFill="1" applyBorder="1" applyAlignment="1">
      <alignment horizontal="center" vertical="center"/>
    </xf>
    <xf numFmtId="0" fontId="9" fillId="36" borderId="18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 wrapText="1"/>
    </xf>
    <xf numFmtId="49" fontId="2" fillId="36" borderId="17" xfId="0" applyNumberFormat="1" applyFont="1" applyFill="1" applyBorder="1" applyAlignment="1" applyProtection="1">
      <alignment vertical="center"/>
      <protection/>
    </xf>
    <xf numFmtId="180" fontId="2" fillId="36" borderId="30" xfId="0" applyNumberFormat="1" applyFont="1" applyFill="1" applyBorder="1" applyAlignment="1" applyProtection="1">
      <alignment vertical="center"/>
      <protection/>
    </xf>
    <xf numFmtId="49" fontId="2" fillId="36" borderId="11" xfId="0" applyNumberFormat="1" applyFont="1" applyFill="1" applyBorder="1" applyAlignment="1" applyProtection="1">
      <alignment vertical="center"/>
      <protection/>
    </xf>
    <xf numFmtId="0" fontId="2" fillId="36" borderId="12" xfId="0" applyFont="1" applyFill="1" applyBorder="1" applyAlignment="1">
      <alignment horizontal="center" vertical="center" wrapText="1"/>
    </xf>
    <xf numFmtId="49" fontId="2" fillId="36" borderId="22" xfId="0" applyNumberFormat="1" applyFont="1" applyFill="1" applyBorder="1" applyAlignment="1" applyProtection="1">
      <alignment vertical="center"/>
      <protection/>
    </xf>
    <xf numFmtId="49" fontId="9" fillId="36" borderId="13" xfId="0" applyNumberFormat="1" applyFont="1" applyFill="1" applyBorder="1" applyAlignment="1">
      <alignment horizontal="center" vertical="center" wrapText="1"/>
    </xf>
    <xf numFmtId="49" fontId="2" fillId="36" borderId="114" xfId="0" applyNumberFormat="1" applyFont="1" applyFill="1" applyBorder="1" applyAlignment="1" applyProtection="1">
      <alignment horizontal="center" vertical="center"/>
      <protection/>
    </xf>
    <xf numFmtId="1" fontId="2" fillId="36" borderId="13" xfId="0" applyNumberFormat="1" applyFont="1" applyFill="1" applyBorder="1" applyAlignment="1">
      <alignment horizontal="left" vertical="center" wrapText="1"/>
    </xf>
    <xf numFmtId="180" fontId="2" fillId="36" borderId="23" xfId="0" applyNumberFormat="1" applyFont="1" applyFill="1" applyBorder="1" applyAlignment="1" applyProtection="1">
      <alignment vertical="center"/>
      <protection/>
    </xf>
    <xf numFmtId="49" fontId="2" fillId="36" borderId="10" xfId="0" applyNumberFormat="1" applyFont="1" applyFill="1" applyBorder="1" applyAlignment="1">
      <alignment horizontal="center"/>
    </xf>
    <xf numFmtId="49" fontId="2" fillId="36" borderId="28" xfId="0" applyNumberFormat="1" applyFont="1" applyFill="1" applyBorder="1" applyAlignment="1">
      <alignment horizontal="center" vertical="center"/>
    </xf>
    <xf numFmtId="184" fontId="9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12" xfId="0" applyNumberFormat="1" applyFont="1" applyFill="1" applyBorder="1" applyAlignment="1" applyProtection="1">
      <alignment vertical="center"/>
      <protection/>
    </xf>
    <xf numFmtId="49" fontId="2" fillId="36" borderId="13" xfId="0" applyNumberFormat="1" applyFont="1" applyFill="1" applyBorder="1" applyAlignment="1" applyProtection="1">
      <alignment vertical="center"/>
      <protection/>
    </xf>
    <xf numFmtId="49" fontId="9" fillId="36" borderId="114" xfId="0" applyNumberFormat="1" applyFont="1" applyFill="1" applyBorder="1" applyAlignment="1">
      <alignment horizontal="center" vertical="center" wrapText="1"/>
    </xf>
    <xf numFmtId="0" fontId="9" fillId="36" borderId="35" xfId="0" applyNumberFormat="1" applyFont="1" applyFill="1" applyBorder="1" applyAlignment="1">
      <alignment horizontal="center" vertical="center"/>
    </xf>
    <xf numFmtId="0" fontId="9" fillId="36" borderId="35" xfId="0" applyNumberFormat="1" applyFont="1" applyFill="1" applyBorder="1" applyAlignment="1" applyProtection="1">
      <alignment horizontal="center" vertical="center"/>
      <protection/>
    </xf>
    <xf numFmtId="184" fontId="9" fillId="36" borderId="35" xfId="0" applyNumberFormat="1" applyFont="1" applyFill="1" applyBorder="1" applyAlignment="1" applyProtection="1">
      <alignment horizontal="center" vertical="center"/>
      <protection/>
    </xf>
    <xf numFmtId="49" fontId="9" fillId="36" borderId="36" xfId="0" applyNumberFormat="1" applyFont="1" applyFill="1" applyBorder="1" applyAlignment="1" applyProtection="1">
      <alignment vertical="center"/>
      <protection/>
    </xf>
    <xf numFmtId="49" fontId="9" fillId="36" borderId="35" xfId="0" applyNumberFormat="1" applyFont="1" applyFill="1" applyBorder="1" applyAlignment="1" applyProtection="1">
      <alignment vertical="center"/>
      <protection/>
    </xf>
    <xf numFmtId="180" fontId="9" fillId="36" borderId="35" xfId="0" applyNumberFormat="1" applyFont="1" applyFill="1" applyBorder="1" applyAlignment="1" applyProtection="1">
      <alignment vertical="center"/>
      <protection/>
    </xf>
    <xf numFmtId="49" fontId="9" fillId="36" borderId="52" xfId="0" applyNumberFormat="1" applyFont="1" applyFill="1" applyBorder="1" applyAlignment="1">
      <alignment vertical="center"/>
    </xf>
    <xf numFmtId="49" fontId="9" fillId="36" borderId="35" xfId="0" applyNumberFormat="1" applyFont="1" applyFill="1" applyBorder="1" applyAlignment="1">
      <alignment horizontal="center" vertical="center"/>
    </xf>
    <xf numFmtId="49" fontId="9" fillId="36" borderId="43" xfId="0" applyNumberFormat="1" applyFont="1" applyFill="1" applyBorder="1" applyAlignment="1">
      <alignment horizontal="center" vertical="center"/>
    </xf>
    <xf numFmtId="0" fontId="9" fillId="36" borderId="15" xfId="0" applyNumberFormat="1" applyFont="1" applyFill="1" applyBorder="1" applyAlignment="1">
      <alignment horizontal="center" vertical="center"/>
    </xf>
    <xf numFmtId="0" fontId="9" fillId="36" borderId="15" xfId="0" applyNumberFormat="1" applyFont="1" applyFill="1" applyBorder="1" applyAlignment="1" applyProtection="1">
      <alignment horizontal="center" vertical="center"/>
      <protection/>
    </xf>
    <xf numFmtId="184" fontId="9" fillId="36" borderId="15" xfId="0" applyNumberFormat="1" applyFont="1" applyFill="1" applyBorder="1" applyAlignment="1" applyProtection="1">
      <alignment horizontal="center" vertical="center"/>
      <protection/>
    </xf>
    <xf numFmtId="1" fontId="9" fillId="36" borderId="15" xfId="0" applyNumberFormat="1" applyFont="1" applyFill="1" applyBorder="1" applyAlignment="1">
      <alignment horizontal="center" vertical="center"/>
    </xf>
    <xf numFmtId="49" fontId="9" fillId="36" borderId="78" xfId="0" applyNumberFormat="1" applyFont="1" applyFill="1" applyBorder="1" applyAlignment="1" applyProtection="1">
      <alignment vertical="center"/>
      <protection/>
    </xf>
    <xf numFmtId="49" fontId="9" fillId="36" borderId="76" xfId="0" applyNumberFormat="1" applyFont="1" applyFill="1" applyBorder="1" applyAlignment="1">
      <alignment vertical="center"/>
    </xf>
    <xf numFmtId="49" fontId="9" fillId="36" borderId="15" xfId="0" applyNumberFormat="1" applyFont="1" applyFill="1" applyBorder="1" applyAlignment="1">
      <alignment horizontal="center" vertical="center"/>
    </xf>
    <xf numFmtId="184" fontId="9" fillId="36" borderId="18" xfId="0" applyNumberFormat="1" applyFont="1" applyFill="1" applyBorder="1" applyAlignment="1" applyProtection="1">
      <alignment horizontal="center" vertical="center"/>
      <protection/>
    </xf>
    <xf numFmtId="186" fontId="9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8" xfId="0" applyNumberFormat="1" applyFont="1" applyFill="1" applyBorder="1" applyAlignment="1">
      <alignment horizontal="center" vertical="center" wrapText="1"/>
    </xf>
    <xf numFmtId="0" fontId="2" fillId="36" borderId="13" xfId="0" applyNumberFormat="1" applyFont="1" applyFill="1" applyBorder="1" applyAlignment="1" applyProtection="1">
      <alignment horizontal="left" vertical="center"/>
      <protection/>
    </xf>
    <xf numFmtId="0" fontId="9" fillId="36" borderId="26" xfId="0" applyNumberFormat="1" applyFont="1" applyFill="1" applyBorder="1" applyAlignment="1" applyProtection="1">
      <alignment horizontal="center" vertical="center"/>
      <protection/>
    </xf>
    <xf numFmtId="0" fontId="9" fillId="36" borderId="25" xfId="0" applyNumberFormat="1" applyFont="1" applyFill="1" applyBorder="1" applyAlignment="1" applyProtection="1">
      <alignment horizontal="center" vertical="center"/>
      <protection/>
    </xf>
    <xf numFmtId="180" fontId="2" fillId="36" borderId="29" xfId="0" applyNumberFormat="1" applyFont="1" applyFill="1" applyBorder="1" applyAlignment="1" applyProtection="1">
      <alignment horizontal="center" vertical="center"/>
      <protection/>
    </xf>
    <xf numFmtId="0" fontId="2" fillId="36" borderId="26" xfId="0" applyNumberFormat="1" applyFont="1" applyFill="1" applyBorder="1" applyAlignment="1" applyProtection="1">
      <alignment horizontal="center" vertical="center"/>
      <protection/>
    </xf>
    <xf numFmtId="0" fontId="2" fillId="36" borderId="25" xfId="0" applyNumberFormat="1" applyFont="1" applyFill="1" applyBorder="1" applyAlignment="1" applyProtection="1">
      <alignment horizontal="center" vertical="center"/>
      <protection/>
    </xf>
    <xf numFmtId="0" fontId="2" fillId="36" borderId="21" xfId="0" applyNumberFormat="1" applyFont="1" applyFill="1" applyBorder="1" applyAlignment="1" applyProtection="1">
      <alignment horizontal="center" vertical="center"/>
      <protection/>
    </xf>
    <xf numFmtId="180" fontId="2" fillId="36" borderId="53" xfId="0" applyNumberFormat="1" applyFont="1" applyFill="1" applyBorder="1" applyAlignment="1" applyProtection="1">
      <alignment vertical="center"/>
      <protection/>
    </xf>
    <xf numFmtId="180" fontId="2" fillId="36" borderId="13" xfId="0" applyNumberFormat="1" applyFont="1" applyFill="1" applyBorder="1" applyAlignment="1" applyProtection="1">
      <alignment vertical="center"/>
      <protection/>
    </xf>
    <xf numFmtId="0" fontId="2" fillId="36" borderId="35" xfId="0" applyNumberFormat="1" applyFont="1" applyFill="1" applyBorder="1" applyAlignment="1" applyProtection="1">
      <alignment horizontal="center" vertical="center"/>
      <protection/>
    </xf>
    <xf numFmtId="0" fontId="2" fillId="36" borderId="43" xfId="0" applyNumberFormat="1" applyFont="1" applyFill="1" applyBorder="1" applyAlignment="1" applyProtection="1">
      <alignment horizontal="center" vertical="center"/>
      <protection/>
    </xf>
    <xf numFmtId="180" fontId="2" fillId="36" borderId="52" xfId="0" applyNumberFormat="1" applyFont="1" applyFill="1" applyBorder="1" applyAlignment="1" applyProtection="1">
      <alignment vertical="center"/>
      <protection/>
    </xf>
    <xf numFmtId="180" fontId="2" fillId="36" borderId="35" xfId="0" applyNumberFormat="1" applyFont="1" applyFill="1" applyBorder="1" applyAlignment="1" applyProtection="1">
      <alignment vertical="center"/>
      <protection/>
    </xf>
    <xf numFmtId="180" fontId="2" fillId="36" borderId="43" xfId="0" applyNumberFormat="1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>
      <alignment horizontal="center" vertical="center" wrapText="1"/>
    </xf>
    <xf numFmtId="181" fontId="2" fillId="36" borderId="35" xfId="0" applyNumberFormat="1" applyFont="1" applyFill="1" applyBorder="1" applyAlignment="1" applyProtection="1">
      <alignment horizontal="center" vertical="center"/>
      <protection/>
    </xf>
    <xf numFmtId="0" fontId="9" fillId="36" borderId="16" xfId="0" applyFont="1" applyFill="1" applyBorder="1" applyAlignment="1">
      <alignment horizontal="right" vertical="center"/>
    </xf>
    <xf numFmtId="0" fontId="2" fillId="36" borderId="14" xfId="0" applyFont="1" applyFill="1" applyBorder="1" applyAlignment="1" applyProtection="1">
      <alignment horizontal="center" vertical="center"/>
      <protection/>
    </xf>
    <xf numFmtId="49" fontId="2" fillId="36" borderId="20" xfId="0" applyNumberFormat="1" applyFont="1" applyFill="1" applyBorder="1" applyAlignment="1" applyProtection="1">
      <alignment horizontal="center" vertical="center"/>
      <protection/>
    </xf>
    <xf numFmtId="180" fontId="2" fillId="36" borderId="28" xfId="0" applyNumberFormat="1" applyFont="1" applyFill="1" applyBorder="1" applyAlignment="1" applyProtection="1">
      <alignment horizontal="center" vertical="center"/>
      <protection/>
    </xf>
    <xf numFmtId="49" fontId="2" fillId="36" borderId="21" xfId="0" applyNumberFormat="1" applyFont="1" applyFill="1" applyBorder="1" applyAlignment="1">
      <alignment vertical="center" wrapText="1"/>
    </xf>
    <xf numFmtId="0" fontId="2" fillId="36" borderId="0" xfId="0" applyNumberFormat="1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horizontal="center" wrapText="1"/>
    </xf>
    <xf numFmtId="180" fontId="10" fillId="36" borderId="0" xfId="0" applyNumberFormat="1" applyFont="1" applyFill="1" applyBorder="1" applyAlignment="1" applyProtection="1">
      <alignment horizontal="left" vertical="center" wrapText="1"/>
      <protection/>
    </xf>
    <xf numFmtId="180" fontId="10" fillId="36" borderId="27" xfId="0" applyNumberFormat="1" applyFont="1" applyFill="1" applyBorder="1" applyAlignment="1" applyProtection="1">
      <alignment horizontal="left" vertical="center" wrapText="1"/>
      <protection/>
    </xf>
    <xf numFmtId="180" fontId="18" fillId="36" borderId="18" xfId="0" applyNumberFormat="1" applyFont="1" applyFill="1" applyBorder="1" applyAlignment="1" applyProtection="1">
      <alignment horizontal="center" vertical="center"/>
      <protection/>
    </xf>
    <xf numFmtId="180" fontId="10" fillId="36" borderId="0" xfId="0" applyNumberFormat="1" applyFont="1" applyFill="1" applyBorder="1" applyAlignment="1" applyProtection="1">
      <alignment horizontal="center" vertical="center" wrapText="1"/>
      <protection/>
    </xf>
    <xf numFmtId="180" fontId="10" fillId="36" borderId="0" xfId="0" applyNumberFormat="1" applyFont="1" applyFill="1" applyBorder="1" applyAlignment="1" applyProtection="1">
      <alignment vertical="center"/>
      <protection/>
    </xf>
    <xf numFmtId="0" fontId="10" fillId="36" borderId="0" xfId="0" applyNumberFormat="1" applyFont="1" applyFill="1" applyBorder="1" applyAlignment="1" applyProtection="1">
      <alignment horizontal="center" vertical="center" wrapText="1"/>
      <protection/>
    </xf>
    <xf numFmtId="180" fontId="10" fillId="36" borderId="0" xfId="0" applyNumberFormat="1" applyFont="1" applyFill="1" applyBorder="1" applyAlignment="1" applyProtection="1">
      <alignment horizontal="center" vertical="center"/>
      <protection/>
    </xf>
    <xf numFmtId="0" fontId="10" fillId="36" borderId="18" xfId="0" applyNumberFormat="1" applyFont="1" applyFill="1" applyBorder="1" applyAlignment="1" applyProtection="1">
      <alignment horizontal="center" vertical="center" wrapText="1"/>
      <protection/>
    </xf>
    <xf numFmtId="180" fontId="18" fillId="36" borderId="18" xfId="0" applyNumberFormat="1" applyFont="1" applyFill="1" applyBorder="1" applyAlignment="1" applyProtection="1">
      <alignment horizontal="center" vertical="center" wrapText="1"/>
      <protection/>
    </xf>
    <xf numFmtId="180" fontId="10" fillId="36" borderId="18" xfId="0" applyNumberFormat="1" applyFont="1" applyFill="1" applyBorder="1" applyAlignment="1" applyProtection="1">
      <alignment horizontal="center" vertical="center" wrapText="1"/>
      <protection/>
    </xf>
    <xf numFmtId="180" fontId="2" fillId="36" borderId="10" xfId="0" applyNumberFormat="1" applyFont="1" applyFill="1" applyBorder="1" applyAlignment="1" applyProtection="1">
      <alignment horizontal="center" vertical="center"/>
      <protection/>
    </xf>
    <xf numFmtId="0" fontId="2" fillId="36" borderId="11" xfId="0" applyNumberFormat="1" applyFont="1" applyFill="1" applyBorder="1" applyAlignment="1" applyProtection="1">
      <alignment horizontal="center" vertical="center"/>
      <protection/>
    </xf>
    <xf numFmtId="49" fontId="9" fillId="36" borderId="18" xfId="0" applyNumberFormat="1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vertical="center" wrapText="1"/>
    </xf>
    <xf numFmtId="180" fontId="2" fillId="36" borderId="0" xfId="0" applyNumberFormat="1" applyFont="1" applyFill="1" applyBorder="1" applyAlignment="1" applyProtection="1">
      <alignment horizontal="center" vertical="center" wrapText="1"/>
      <protection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6" borderId="25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9" fillId="36" borderId="23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9" fillId="36" borderId="36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15" xfId="0" applyNumberFormat="1" applyFont="1" applyFill="1" applyBorder="1" applyAlignment="1">
      <alignment horizontal="center" vertical="center" wrapText="1"/>
    </xf>
    <xf numFmtId="49" fontId="9" fillId="36" borderId="46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 applyProtection="1">
      <alignment horizontal="center" vertical="center" wrapText="1"/>
      <protection/>
    </xf>
    <xf numFmtId="181" fontId="7" fillId="36" borderId="11" xfId="0" applyNumberFormat="1" applyFont="1" applyFill="1" applyBorder="1" applyAlignment="1" applyProtection="1">
      <alignment horizontal="center" vertical="center"/>
      <protection/>
    </xf>
    <xf numFmtId="1" fontId="9" fillId="36" borderId="18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49" fontId="9" fillId="36" borderId="38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15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6" borderId="116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 applyProtection="1">
      <alignment horizontal="center" vertical="center"/>
      <protection/>
    </xf>
    <xf numFmtId="49" fontId="2" fillId="36" borderId="25" xfId="0" applyNumberFormat="1" applyFont="1" applyFill="1" applyBorder="1" applyAlignment="1" applyProtection="1">
      <alignment horizontal="center" vertical="center"/>
      <protection/>
    </xf>
    <xf numFmtId="49" fontId="2" fillId="36" borderId="17" xfId="0" applyNumberFormat="1" applyFont="1" applyFill="1" applyBorder="1" applyAlignment="1" applyProtection="1">
      <alignment horizontal="center" vertical="center"/>
      <protection/>
    </xf>
    <xf numFmtId="49" fontId="2" fillId="36" borderId="111" xfId="0" applyNumberFormat="1" applyFont="1" applyFill="1" applyBorder="1" applyAlignment="1" applyProtection="1">
      <alignment horizontal="center" vertical="center"/>
      <protection/>
    </xf>
    <xf numFmtId="0" fontId="9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42" xfId="0" applyNumberFormat="1" applyFont="1" applyFill="1" applyBorder="1" applyAlignment="1" applyProtection="1">
      <alignment horizontal="center" vertical="center"/>
      <protection/>
    </xf>
    <xf numFmtId="0" fontId="9" fillId="36" borderId="14" xfId="0" applyNumberFormat="1" applyFont="1" applyFill="1" applyBorder="1" applyAlignment="1" applyProtection="1">
      <alignment horizontal="center" vertical="center"/>
      <protection/>
    </xf>
    <xf numFmtId="0" fontId="2" fillId="36" borderId="36" xfId="0" applyNumberFormat="1" applyFont="1" applyFill="1" applyBorder="1" applyAlignment="1" applyProtection="1">
      <alignment horizontal="center" vertical="center"/>
      <protection/>
    </xf>
    <xf numFmtId="49" fontId="9" fillId="36" borderId="100" xfId="0" applyNumberFormat="1" applyFont="1" applyFill="1" applyBorder="1" applyAlignment="1">
      <alignment horizontal="center" vertical="center" wrapText="1"/>
    </xf>
    <xf numFmtId="181" fontId="2" fillId="36" borderId="34" xfId="55" applyNumberFormat="1" applyFont="1" applyFill="1" applyBorder="1" applyAlignment="1" applyProtection="1">
      <alignment horizontal="center" vertical="center"/>
      <protection/>
    </xf>
    <xf numFmtId="181" fontId="2" fillId="36" borderId="24" xfId="55" applyNumberFormat="1" applyFont="1" applyFill="1" applyBorder="1" applyAlignment="1" applyProtection="1">
      <alignment horizontal="center" vertical="center"/>
      <protection/>
    </xf>
    <xf numFmtId="188" fontId="9" fillId="36" borderId="101" xfId="0" applyNumberFormat="1" applyFont="1" applyFill="1" applyBorder="1" applyAlignment="1" applyProtection="1">
      <alignment horizontal="center" vertical="center"/>
      <protection/>
    </xf>
    <xf numFmtId="0" fontId="2" fillId="36" borderId="18" xfId="0" applyNumberFormat="1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189" fontId="9" fillId="36" borderId="100" xfId="0" applyNumberFormat="1" applyFont="1" applyFill="1" applyBorder="1" applyAlignment="1" applyProtection="1">
      <alignment horizontal="center" vertical="center"/>
      <protection/>
    </xf>
    <xf numFmtId="188" fontId="13" fillId="36" borderId="101" xfId="0" applyNumberFormat="1" applyFont="1" applyFill="1" applyBorder="1" applyAlignment="1" applyProtection="1">
      <alignment horizontal="center" vertical="center"/>
      <protection/>
    </xf>
    <xf numFmtId="1" fontId="13" fillId="36" borderId="100" xfId="0" applyNumberFormat="1" applyFont="1" applyFill="1" applyBorder="1" applyAlignment="1" applyProtection="1">
      <alignment horizontal="center" vertical="center"/>
      <protection/>
    </xf>
    <xf numFmtId="0" fontId="2" fillId="36" borderId="32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188" fontId="9" fillId="36" borderId="117" xfId="0" applyNumberFormat="1" applyFont="1" applyFill="1" applyBorder="1" applyAlignment="1" applyProtection="1">
      <alignment horizontal="center" vertical="center"/>
      <protection/>
    </xf>
    <xf numFmtId="1" fontId="9" fillId="36" borderId="119" xfId="0" applyNumberFormat="1" applyFont="1" applyFill="1" applyBorder="1" applyAlignment="1" applyProtection="1">
      <alignment horizontal="center" vertical="center"/>
      <protection/>
    </xf>
    <xf numFmtId="1" fontId="9" fillId="36" borderId="32" xfId="0" applyNumberFormat="1" applyFont="1" applyFill="1" applyBorder="1" applyAlignment="1">
      <alignment horizontal="center" vertical="center" wrapText="1"/>
    </xf>
    <xf numFmtId="188" fontId="9" fillId="36" borderId="18" xfId="0" applyNumberFormat="1" applyFont="1" applyFill="1" applyBorder="1" applyAlignment="1" applyProtection="1">
      <alignment horizontal="center" vertical="center"/>
      <protection/>
    </xf>
    <xf numFmtId="1" fontId="9" fillId="36" borderId="40" xfId="0" applyNumberFormat="1" applyFont="1" applyFill="1" applyBorder="1" applyAlignment="1">
      <alignment horizontal="center" vertical="center" wrapText="1"/>
    </xf>
    <xf numFmtId="1" fontId="9" fillId="36" borderId="54" xfId="0" applyNumberFormat="1" applyFont="1" applyFill="1" applyBorder="1" applyAlignment="1">
      <alignment horizontal="center" vertical="center" wrapText="1"/>
    </xf>
    <xf numFmtId="1" fontId="9" fillId="36" borderId="59" xfId="0" applyNumberFormat="1" applyFont="1" applyFill="1" applyBorder="1" applyAlignment="1">
      <alignment horizontal="center" vertical="center" wrapText="1"/>
    </xf>
    <xf numFmtId="183" fontId="2" fillId="36" borderId="109" xfId="0" applyNumberFormat="1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>
      <alignment horizontal="center" vertical="center"/>
    </xf>
    <xf numFmtId="184" fontId="2" fillId="36" borderId="115" xfId="0" applyNumberFormat="1" applyFont="1" applyFill="1" applyBorder="1" applyAlignment="1" applyProtection="1">
      <alignment horizontal="center" vertical="center"/>
      <protection/>
    </xf>
    <xf numFmtId="184" fontId="9" fillId="36" borderId="19" xfId="0" applyNumberFormat="1" applyFont="1" applyFill="1" applyBorder="1" applyAlignment="1" applyProtection="1">
      <alignment horizontal="center" vertical="center"/>
      <protection/>
    </xf>
    <xf numFmtId="184" fontId="2" fillId="36" borderId="27" xfId="0" applyNumberFormat="1" applyFont="1" applyFill="1" applyBorder="1" applyAlignment="1" applyProtection="1">
      <alignment horizontal="center" vertical="center"/>
      <protection/>
    </xf>
    <xf numFmtId="184" fontId="2" fillId="36" borderId="18" xfId="0" applyNumberFormat="1" applyFont="1" applyFill="1" applyBorder="1" applyAlignment="1" applyProtection="1">
      <alignment horizontal="center" vertical="center"/>
      <protection/>
    </xf>
    <xf numFmtId="184" fontId="9" fillId="36" borderId="16" xfId="0" applyNumberFormat="1" applyFont="1" applyFill="1" applyBorder="1" applyAlignment="1" applyProtection="1">
      <alignment horizontal="center" vertical="center"/>
      <protection/>
    </xf>
    <xf numFmtId="184" fontId="2" fillId="36" borderId="109" xfId="0" applyNumberFormat="1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>
      <alignment/>
    </xf>
    <xf numFmtId="184" fontId="9" fillId="36" borderId="37" xfId="0" applyNumberFormat="1" applyFont="1" applyFill="1" applyBorder="1" applyAlignment="1" applyProtection="1">
      <alignment horizontal="center" vertical="center"/>
      <protection/>
    </xf>
    <xf numFmtId="0" fontId="9" fillId="36" borderId="11" xfId="0" applyNumberFormat="1" applyFont="1" applyFill="1" applyBorder="1" applyAlignment="1">
      <alignment horizontal="center" vertical="center"/>
    </xf>
    <xf numFmtId="180" fontId="2" fillId="36" borderId="10" xfId="0" applyNumberFormat="1" applyFont="1" applyFill="1" applyBorder="1" applyAlignment="1" applyProtection="1">
      <alignment horizontal="left" vertical="center" wrapText="1"/>
      <protection/>
    </xf>
    <xf numFmtId="1" fontId="2" fillId="36" borderId="14" xfId="0" applyNumberFormat="1" applyFont="1" applyFill="1" applyBorder="1" applyAlignment="1">
      <alignment horizontal="center" vertical="center" wrapText="1"/>
    </xf>
    <xf numFmtId="1" fontId="9" fillId="36" borderId="14" xfId="0" applyNumberFormat="1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/>
    </xf>
    <xf numFmtId="49" fontId="9" fillId="36" borderId="44" xfId="0" applyNumberFormat="1" applyFont="1" applyFill="1" applyBorder="1" applyAlignment="1" applyProtection="1">
      <alignment vertical="center"/>
      <protection/>
    </xf>
    <xf numFmtId="1" fontId="9" fillId="36" borderId="42" xfId="0" applyNumberFormat="1" applyFont="1" applyFill="1" applyBorder="1" applyAlignment="1">
      <alignment horizontal="center" vertical="center"/>
    </xf>
    <xf numFmtId="0" fontId="9" fillId="36" borderId="38" xfId="0" applyNumberFormat="1" applyFont="1" applyFill="1" applyBorder="1" applyAlignment="1" applyProtection="1">
      <alignment horizontal="center" vertical="center"/>
      <protection/>
    </xf>
    <xf numFmtId="183" fontId="9" fillId="36" borderId="38" xfId="0" applyNumberFormat="1" applyFont="1" applyFill="1" applyBorder="1" applyAlignment="1" applyProtection="1">
      <alignment horizontal="center" vertical="center"/>
      <protection/>
    </xf>
    <xf numFmtId="183" fontId="9" fillId="36" borderId="49" xfId="0" applyNumberFormat="1" applyFont="1" applyFill="1" applyBorder="1" applyAlignment="1" applyProtection="1">
      <alignment horizontal="center" vertical="center"/>
      <protection/>
    </xf>
    <xf numFmtId="1" fontId="9" fillId="36" borderId="38" xfId="0" applyNumberFormat="1" applyFont="1" applyFill="1" applyBorder="1" applyAlignment="1">
      <alignment horizontal="center" vertical="center"/>
    </xf>
    <xf numFmtId="183" fontId="2" fillId="36" borderId="13" xfId="0" applyNumberFormat="1" applyFont="1" applyFill="1" applyBorder="1" applyAlignment="1" applyProtection="1">
      <alignment horizontal="center" vertical="center"/>
      <protection/>
    </xf>
    <xf numFmtId="183" fontId="9" fillId="36" borderId="52" xfId="0" applyNumberFormat="1" applyFont="1" applyFill="1" applyBorder="1" applyAlignment="1" applyProtection="1">
      <alignment horizontal="center" vertical="center"/>
      <protection/>
    </xf>
    <xf numFmtId="0" fontId="0" fillId="36" borderId="28" xfId="0" applyFont="1" applyFill="1" applyBorder="1" applyAlignment="1">
      <alignment/>
    </xf>
    <xf numFmtId="0" fontId="0" fillId="36" borderId="28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2" fillId="36" borderId="110" xfId="0" applyNumberFormat="1" applyFont="1" applyFill="1" applyBorder="1" applyAlignment="1">
      <alignment horizontal="center" vertical="center"/>
    </xf>
    <xf numFmtId="0" fontId="2" fillId="36" borderId="110" xfId="0" applyNumberFormat="1" applyFont="1" applyFill="1" applyBorder="1" applyAlignment="1" applyProtection="1">
      <alignment horizontal="center" vertical="center"/>
      <protection/>
    </xf>
    <xf numFmtId="0" fontId="2" fillId="36" borderId="110" xfId="0" applyFont="1" applyFill="1" applyBorder="1" applyAlignment="1">
      <alignment horizontal="center" vertical="center" wrapText="1"/>
    </xf>
    <xf numFmtId="183" fontId="9" fillId="36" borderId="110" xfId="0" applyNumberFormat="1" applyFont="1" applyFill="1" applyBorder="1" applyAlignment="1">
      <alignment horizontal="center" vertical="center" wrapText="1"/>
    </xf>
    <xf numFmtId="1" fontId="2" fillId="36" borderId="110" xfId="0" applyNumberFormat="1" applyFont="1" applyFill="1" applyBorder="1" applyAlignment="1">
      <alignment horizontal="center" vertical="center" wrapText="1"/>
    </xf>
    <xf numFmtId="1" fontId="2" fillId="36" borderId="24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180" fontId="10" fillId="36" borderId="28" xfId="0" applyNumberFormat="1" applyFont="1" applyFill="1" applyBorder="1" applyAlignment="1" applyProtection="1">
      <alignment vertical="center"/>
      <protection/>
    </xf>
    <xf numFmtId="180" fontId="2" fillId="36" borderId="22" xfId="0" applyNumberFormat="1" applyFont="1" applyFill="1" applyBorder="1" applyAlignment="1" applyProtection="1">
      <alignment vertical="center"/>
      <protection/>
    </xf>
    <xf numFmtId="1" fontId="9" fillId="36" borderId="13" xfId="0" applyNumberFormat="1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83" fontId="9" fillId="36" borderId="35" xfId="0" applyNumberFormat="1" applyFont="1" applyFill="1" applyBorder="1" applyAlignment="1">
      <alignment horizontal="center" vertical="center" wrapText="1"/>
    </xf>
    <xf numFmtId="1" fontId="2" fillId="36" borderId="35" xfId="0" applyNumberFormat="1" applyFont="1" applyFill="1" applyBorder="1" applyAlignment="1">
      <alignment horizontal="center" vertical="center" wrapText="1"/>
    </xf>
    <xf numFmtId="1" fontId="2" fillId="36" borderId="43" xfId="0" applyNumberFormat="1" applyFont="1" applyFill="1" applyBorder="1" applyAlignment="1">
      <alignment horizontal="center" vertical="center" wrapText="1"/>
    </xf>
    <xf numFmtId="49" fontId="2" fillId="36" borderId="36" xfId="0" applyNumberFormat="1" applyFont="1" applyFill="1" applyBorder="1" applyAlignment="1">
      <alignment horizontal="center" vertical="center" wrapText="1"/>
    </xf>
    <xf numFmtId="49" fontId="2" fillId="36" borderId="35" xfId="0" applyNumberFormat="1" applyFont="1" applyFill="1" applyBorder="1" applyAlignment="1" applyProtection="1">
      <alignment horizontal="center" vertical="center"/>
      <protection/>
    </xf>
    <xf numFmtId="49" fontId="2" fillId="36" borderId="42" xfId="0" applyNumberFormat="1" applyFont="1" applyFill="1" applyBorder="1" applyAlignment="1" applyProtection="1">
      <alignment horizontal="center" vertical="center"/>
      <protection/>
    </xf>
    <xf numFmtId="183" fontId="9" fillId="36" borderId="35" xfId="0" applyNumberFormat="1" applyFont="1" applyFill="1" applyBorder="1" applyAlignment="1">
      <alignment horizontal="center" vertical="center"/>
    </xf>
    <xf numFmtId="49" fontId="9" fillId="36" borderId="35" xfId="0" applyNumberFormat="1" applyFont="1" applyFill="1" applyBorder="1" applyAlignment="1" applyProtection="1">
      <alignment horizontal="center" vertical="center"/>
      <protection/>
    </xf>
    <xf numFmtId="49" fontId="9" fillId="36" borderId="52" xfId="0" applyNumberFormat="1" applyFont="1" applyFill="1" applyBorder="1" applyAlignment="1" applyProtection="1">
      <alignment horizontal="center" vertical="center"/>
      <protection/>
    </xf>
    <xf numFmtId="49" fontId="9" fillId="36" borderId="43" xfId="0" applyNumberFormat="1" applyFont="1" applyFill="1" applyBorder="1" applyAlignment="1" applyProtection="1">
      <alignment horizontal="center" vertical="center"/>
      <protection/>
    </xf>
    <xf numFmtId="49" fontId="9" fillId="36" borderId="33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center" vertical="center"/>
      <protection/>
    </xf>
    <xf numFmtId="49" fontId="9" fillId="36" borderId="16" xfId="0" applyNumberFormat="1" applyFont="1" applyFill="1" applyBorder="1" applyAlignment="1" applyProtection="1">
      <alignment horizontal="center" vertical="center"/>
      <protection/>
    </xf>
    <xf numFmtId="49" fontId="9" fillId="36" borderId="94" xfId="0" applyNumberFormat="1" applyFont="1" applyFill="1" applyBorder="1" applyAlignment="1" applyProtection="1">
      <alignment horizontal="center" vertical="center"/>
      <protection/>
    </xf>
    <xf numFmtId="49" fontId="2" fillId="36" borderId="30" xfId="0" applyNumberFormat="1" applyFon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>
      <alignment vertical="center"/>
    </xf>
    <xf numFmtId="49" fontId="9" fillId="36" borderId="46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" fillId="0" borderId="108" xfId="55" applyFont="1" applyBorder="1" applyAlignment="1">
      <alignment horizontal="center" vertical="center" wrapText="1"/>
      <protection/>
    </xf>
    <xf numFmtId="0" fontId="2" fillId="0" borderId="44" xfId="55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2" fillId="0" borderId="123" xfId="55" applyFont="1" applyBorder="1" applyAlignment="1">
      <alignment horizontal="center" vertical="center" wrapText="1"/>
      <protection/>
    </xf>
    <xf numFmtId="0" fontId="2" fillId="0" borderId="124" xfId="55" applyNumberFormat="1" applyFont="1" applyBorder="1" applyAlignment="1">
      <alignment horizontal="center" vertical="center" wrapText="1"/>
      <protection/>
    </xf>
    <xf numFmtId="0" fontId="12" fillId="0" borderId="114" xfId="55" applyFont="1" applyBorder="1" applyAlignment="1">
      <alignment horizontal="center" vertical="center" wrapText="1"/>
      <protection/>
    </xf>
    <xf numFmtId="0" fontId="2" fillId="0" borderId="113" xfId="55" applyNumberFormat="1" applyFont="1" applyBorder="1" applyAlignment="1">
      <alignment horizontal="center" vertical="center" wrapText="1"/>
      <protection/>
    </xf>
    <xf numFmtId="0" fontId="12" fillId="0" borderId="27" xfId="55" applyFont="1" applyBorder="1" applyAlignment="1">
      <alignment horizontal="center" vertical="center" wrapText="1"/>
      <protection/>
    </xf>
    <xf numFmtId="0" fontId="2" fillId="0" borderId="107" xfId="55" applyFont="1" applyBorder="1" applyAlignment="1">
      <alignment horizontal="center" vertical="center" wrapText="1"/>
      <protection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9" fillId="0" borderId="125" xfId="55" applyFont="1" applyBorder="1" applyAlignment="1">
      <alignment horizontal="center" vertical="center" wrapText="1"/>
      <protection/>
    </xf>
    <xf numFmtId="0" fontId="12" fillId="0" borderId="125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2" fillId="0" borderId="40" xfId="55" applyFont="1" applyBorder="1" applyAlignment="1">
      <alignment horizontal="center" vertical="center" wrapText="1"/>
      <protection/>
    </xf>
    <xf numFmtId="0" fontId="2" fillId="0" borderId="59" xfId="55" applyFont="1" applyBorder="1" applyAlignment="1">
      <alignment horizontal="center" vertical="center"/>
      <protection/>
    </xf>
    <xf numFmtId="0" fontId="2" fillId="0" borderId="45" xfId="55" applyFont="1" applyBorder="1" applyAlignment="1">
      <alignment horizontal="center" vertical="center"/>
      <protection/>
    </xf>
    <xf numFmtId="0" fontId="2" fillId="0" borderId="58" xfId="55" applyFont="1" applyBorder="1" applyAlignment="1">
      <alignment horizontal="center" vertical="center"/>
      <protection/>
    </xf>
    <xf numFmtId="49" fontId="19" fillId="0" borderId="106" xfId="53" applyNumberFormat="1" applyFont="1" applyBorder="1" applyAlignment="1">
      <alignment horizontal="center" vertical="center" wrapText="1"/>
      <protection/>
    </xf>
    <xf numFmtId="0" fontId="20" fillId="0" borderId="125" xfId="0" applyFont="1" applyBorder="1" applyAlignment="1">
      <alignment vertical="center" wrapText="1"/>
    </xf>
    <xf numFmtId="0" fontId="20" fillId="0" borderId="125" xfId="0" applyFont="1" applyBorder="1" applyAlignment="1">
      <alignment vertical="center" wrapText="1"/>
    </xf>
    <xf numFmtId="0" fontId="20" fillId="0" borderId="126" xfId="0" applyFont="1" applyBorder="1" applyAlignment="1">
      <alignment vertical="center" wrapText="1"/>
    </xf>
    <xf numFmtId="0" fontId="20" fillId="0" borderId="12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73" xfId="0" applyFont="1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128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19" fillId="0" borderId="129" xfId="53" applyFont="1" applyBorder="1" applyAlignment="1">
      <alignment horizontal="center" vertical="center" wrapText="1"/>
      <protection/>
    </xf>
    <xf numFmtId="0" fontId="0" fillId="0" borderId="125" xfId="0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20" fillId="0" borderId="13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0" borderId="113" xfId="55" applyFont="1" applyBorder="1" applyAlignment="1">
      <alignment horizontal="center" vertical="center" wrapText="1"/>
      <protection/>
    </xf>
    <xf numFmtId="0" fontId="12" fillId="0" borderId="123" xfId="55" applyFont="1" applyBorder="1" applyAlignment="1">
      <alignment horizontal="center" vertical="center" wrapText="1"/>
      <protection/>
    </xf>
    <xf numFmtId="0" fontId="9" fillId="0" borderId="79" xfId="54" applyFont="1" applyBorder="1" applyAlignment="1">
      <alignment horizontal="center" vertical="center" wrapText="1"/>
      <protection/>
    </xf>
    <xf numFmtId="0" fontId="9" fillId="0" borderId="131" xfId="54" applyFont="1" applyBorder="1" applyAlignment="1">
      <alignment horizontal="center" vertical="center" wrapText="1"/>
      <protection/>
    </xf>
    <xf numFmtId="0" fontId="9" fillId="0" borderId="100" xfId="54" applyFont="1" applyBorder="1" applyAlignment="1">
      <alignment horizontal="center" vertical="center" wrapText="1"/>
      <protection/>
    </xf>
    <xf numFmtId="0" fontId="2" fillId="0" borderId="132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15" xfId="55" applyFont="1" applyBorder="1" applyAlignment="1">
      <alignment horizontal="center" vertical="center" wrapText="1"/>
      <protection/>
    </xf>
    <xf numFmtId="0" fontId="2" fillId="0" borderId="133" xfId="55" applyFont="1" applyBorder="1" applyAlignment="1">
      <alignment horizontal="center" vertical="center" wrapText="1"/>
      <protection/>
    </xf>
    <xf numFmtId="0" fontId="2" fillId="0" borderId="124" xfId="55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2" fillId="0" borderId="135" xfId="55" applyFont="1" applyBorder="1" applyAlignment="1">
      <alignment horizontal="center" vertical="center" wrapText="1"/>
      <protection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2" fillId="0" borderId="138" xfId="55" applyFont="1" applyBorder="1" applyAlignment="1">
      <alignment horizontal="center" vertical="center" wrapText="1"/>
      <protection/>
    </xf>
    <xf numFmtId="0" fontId="12" fillId="0" borderId="138" xfId="55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left"/>
    </xf>
    <xf numFmtId="0" fontId="12" fillId="0" borderId="115" xfId="55" applyFont="1" applyBorder="1" applyAlignment="1">
      <alignment horizontal="center" vertical="center" wrapText="1"/>
      <protection/>
    </xf>
    <xf numFmtId="0" fontId="2" fillId="0" borderId="131" xfId="55" applyFont="1" applyBorder="1" applyAlignment="1">
      <alignment horizontal="center" vertical="center" wrapText="1"/>
      <protection/>
    </xf>
    <xf numFmtId="0" fontId="2" fillId="0" borderId="100" xfId="55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2" fillId="0" borderId="139" xfId="55" applyFont="1" applyBorder="1" applyAlignment="1">
      <alignment horizontal="center" vertical="center" textRotation="90"/>
      <protection/>
    </xf>
    <xf numFmtId="0" fontId="2" fillId="0" borderId="80" xfId="55" applyFont="1" applyBorder="1" applyAlignment="1">
      <alignment horizontal="center" vertical="center" textRotation="90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17" fillId="0" borderId="0" xfId="0" applyFont="1" applyAlignment="1">
      <alignment wrapText="1"/>
    </xf>
    <xf numFmtId="0" fontId="25" fillId="0" borderId="106" xfId="54" applyFont="1" applyBorder="1" applyAlignment="1">
      <alignment horizontal="center" vertical="center" wrapText="1"/>
      <protection/>
    </xf>
    <xf numFmtId="0" fontId="12" fillId="0" borderId="140" xfId="55" applyFont="1" applyBorder="1" applyAlignment="1">
      <alignment horizontal="center" vertical="center" wrapText="1"/>
      <protection/>
    </xf>
    <xf numFmtId="0" fontId="12" fillId="0" borderId="127" xfId="55" applyFont="1" applyBorder="1" applyAlignment="1">
      <alignment horizontal="center" vertical="center" wrapText="1"/>
      <protection/>
    </xf>
    <xf numFmtId="0" fontId="12" fillId="0" borderId="141" xfId="55" applyFont="1" applyBorder="1" applyAlignment="1">
      <alignment horizontal="center" vertical="center" wrapText="1"/>
      <protection/>
    </xf>
    <xf numFmtId="0" fontId="12" fillId="0" borderId="57" xfId="55" applyFont="1" applyBorder="1" applyAlignment="1">
      <alignment horizontal="center" vertical="center" wrapText="1"/>
      <protection/>
    </xf>
    <xf numFmtId="0" fontId="12" fillId="0" borderId="120" xfId="55" applyFont="1" applyBorder="1" applyAlignment="1">
      <alignment horizontal="center" vertical="center" wrapText="1"/>
      <protection/>
    </xf>
    <xf numFmtId="0" fontId="9" fillId="0" borderId="129" xfId="54" applyFont="1" applyBorder="1" applyAlignment="1">
      <alignment horizontal="center" vertical="center" wrapText="1"/>
      <protection/>
    </xf>
    <xf numFmtId="0" fontId="12" fillId="0" borderId="126" xfId="55" applyFont="1" applyBorder="1" applyAlignment="1">
      <alignment horizontal="center" vertical="center" wrapText="1"/>
      <protection/>
    </xf>
    <xf numFmtId="0" fontId="12" fillId="0" borderId="130" xfId="55" applyFont="1" applyBorder="1" applyAlignment="1">
      <alignment horizontal="center" vertical="center" wrapText="1"/>
      <protection/>
    </xf>
    <xf numFmtId="0" fontId="12" fillId="0" borderId="73" xfId="55" applyFont="1" applyBorder="1" applyAlignment="1">
      <alignment horizontal="center" vertical="center" wrapText="1"/>
      <protection/>
    </xf>
    <xf numFmtId="0" fontId="12" fillId="0" borderId="56" xfId="55" applyFont="1" applyBorder="1" applyAlignment="1">
      <alignment horizontal="center" vertical="center" wrapText="1"/>
      <protection/>
    </xf>
    <xf numFmtId="0" fontId="12" fillId="0" borderId="60" xfId="55" applyFont="1" applyBorder="1" applyAlignment="1">
      <alignment horizontal="center" vertical="center" wrapText="1"/>
      <protection/>
    </xf>
    <xf numFmtId="0" fontId="19" fillId="0" borderId="106" xfId="54" applyFont="1" applyBorder="1" applyAlignment="1">
      <alignment horizontal="center" vertical="center" wrapText="1"/>
      <protection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2" fillId="0" borderId="142" xfId="55" applyFont="1" applyBorder="1" applyAlignment="1">
      <alignment horizontal="center" vertical="center" wrapText="1"/>
      <protection/>
    </xf>
    <xf numFmtId="0" fontId="0" fillId="0" borderId="143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49" fontId="3" fillId="0" borderId="112" xfId="53" applyNumberFormat="1" applyFont="1" applyBorder="1" applyAlignment="1" applyProtection="1">
      <alignment horizontal="left" vertical="top" wrapText="1"/>
      <protection locked="0"/>
    </xf>
    <xf numFmtId="0" fontId="17" fillId="0" borderId="138" xfId="0" applyFont="1" applyBorder="1" applyAlignment="1">
      <alignment horizontal="left" wrapText="1"/>
    </xf>
    <xf numFmtId="0" fontId="17" fillId="0" borderId="138" xfId="0" applyFont="1" applyBorder="1" applyAlignment="1">
      <alignment wrapText="1"/>
    </xf>
    <xf numFmtId="0" fontId="17" fillId="0" borderId="119" xfId="0" applyFont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60" xfId="0" applyBorder="1" applyAlignment="1">
      <alignment wrapText="1"/>
    </xf>
    <xf numFmtId="0" fontId="2" fillId="0" borderId="145" xfId="0" applyFont="1" applyBorder="1" applyAlignment="1">
      <alignment horizontal="center" vertical="center" wrapText="1"/>
    </xf>
    <xf numFmtId="0" fontId="12" fillId="0" borderId="138" xfId="0" applyFont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9" fillId="0" borderId="106" xfId="5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3" fillId="0" borderId="18" xfId="55" applyFont="1" applyBorder="1" applyAlignment="1">
      <alignment horizontal="center" vertical="center" wrapText="1"/>
      <protection/>
    </xf>
    <xf numFmtId="0" fontId="27" fillId="0" borderId="18" xfId="55" applyFont="1" applyBorder="1" applyAlignment="1">
      <alignment horizontal="center" vertical="center" wrapText="1"/>
      <protection/>
    </xf>
    <xf numFmtId="0" fontId="9" fillId="0" borderId="145" xfId="53" applyFont="1" applyBorder="1" applyAlignment="1">
      <alignment horizontal="center" vertical="center" wrapText="1"/>
      <protection/>
    </xf>
    <xf numFmtId="0" fontId="9" fillId="0" borderId="138" xfId="53" applyFont="1" applyBorder="1" applyAlignment="1">
      <alignment horizontal="center" vertical="center" wrapText="1"/>
      <protection/>
    </xf>
    <xf numFmtId="0" fontId="9" fillId="0" borderId="13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67" xfId="53" applyFont="1" applyBorder="1" applyAlignment="1">
      <alignment horizontal="center" vertical="center" wrapText="1"/>
      <protection/>
    </xf>
    <xf numFmtId="0" fontId="9" fillId="0" borderId="128" xfId="53" applyFont="1" applyBorder="1" applyAlignment="1">
      <alignment horizontal="center" vertical="center" wrapText="1"/>
      <protection/>
    </xf>
    <xf numFmtId="49" fontId="9" fillId="36" borderId="79" xfId="0" applyNumberFormat="1" applyFont="1" applyFill="1" applyBorder="1" applyAlignment="1">
      <alignment horizontal="center" vertical="center" wrapText="1"/>
    </xf>
    <xf numFmtId="49" fontId="9" fillId="36" borderId="100" xfId="0" applyNumberFormat="1" applyFont="1" applyFill="1" applyBorder="1" applyAlignment="1">
      <alignment horizontal="center" vertical="center" wrapText="1"/>
    </xf>
    <xf numFmtId="180" fontId="10" fillId="36" borderId="18" xfId="0" applyNumberFormat="1" applyFont="1" applyFill="1" applyBorder="1" applyAlignment="1" applyProtection="1">
      <alignment horizontal="center" vertical="center" wrapText="1"/>
      <protection/>
    </xf>
    <xf numFmtId="49" fontId="2" fillId="36" borderId="42" xfId="0" applyNumberFormat="1" applyFont="1" applyFill="1" applyBorder="1" applyAlignment="1">
      <alignment horizontal="center" vertical="center" wrapText="1"/>
    </xf>
    <xf numFmtId="49" fontId="2" fillId="36" borderId="36" xfId="0" applyNumberFormat="1" applyFont="1" applyFill="1" applyBorder="1" applyAlignment="1">
      <alignment horizontal="center" vertical="center" wrapText="1"/>
    </xf>
    <xf numFmtId="49" fontId="2" fillId="36" borderId="79" xfId="0" applyNumberFormat="1" applyFont="1" applyFill="1" applyBorder="1" applyAlignment="1" applyProtection="1">
      <alignment horizontal="center" vertical="center"/>
      <protection/>
    </xf>
    <xf numFmtId="49" fontId="2" fillId="36" borderId="100" xfId="0" applyNumberFormat="1" applyFont="1" applyFill="1" applyBorder="1" applyAlignment="1" applyProtection="1">
      <alignment horizontal="center" vertical="center"/>
      <protection/>
    </xf>
    <xf numFmtId="49" fontId="9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2" fillId="36" borderId="123" xfId="0" applyNumberFormat="1" applyFont="1" applyFill="1" applyBorder="1" applyAlignment="1">
      <alignment horizontal="center" vertical="center" wrapText="1"/>
    </xf>
    <xf numFmtId="49" fontId="9" fillId="36" borderId="92" xfId="0" applyNumberFormat="1" applyFont="1" applyFill="1" applyBorder="1" applyAlignment="1">
      <alignment horizontal="center" vertical="center" wrapText="1"/>
    </xf>
    <xf numFmtId="49" fontId="9" fillId="36" borderId="146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15" xfId="0" applyFont="1" applyFill="1" applyBorder="1" applyAlignment="1" applyProtection="1">
      <alignment horizontal="center" vertical="center"/>
      <protection/>
    </xf>
    <xf numFmtId="49" fontId="9" fillId="36" borderId="42" xfId="0" applyNumberFormat="1" applyFont="1" applyFill="1" applyBorder="1" applyAlignment="1">
      <alignment horizontal="center" vertical="center" wrapText="1"/>
    </xf>
    <xf numFmtId="49" fontId="9" fillId="36" borderId="36" xfId="0" applyNumberFormat="1" applyFont="1" applyFill="1" applyBorder="1" applyAlignment="1">
      <alignment horizontal="center" vertical="center" wrapText="1"/>
    </xf>
    <xf numFmtId="49" fontId="9" fillId="36" borderId="147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0" fontId="9" fillId="36" borderId="11" xfId="0" applyNumberFormat="1" applyFont="1" applyFill="1" applyBorder="1" applyAlignment="1" applyProtection="1">
      <alignment horizontal="center" vertical="center"/>
      <protection/>
    </xf>
    <xf numFmtId="0" fontId="9" fillId="36" borderId="115" xfId="0" applyNumberFormat="1" applyFont="1" applyFill="1" applyBorder="1" applyAlignment="1" applyProtection="1">
      <alignment horizontal="center" vertical="center"/>
      <protection/>
    </xf>
    <xf numFmtId="0" fontId="2" fillId="36" borderId="86" xfId="0" applyNumberFormat="1" applyFont="1" applyFill="1" applyBorder="1" applyAlignment="1" applyProtection="1">
      <alignment horizontal="center" vertical="center"/>
      <protection/>
    </xf>
    <xf numFmtId="0" fontId="2" fillId="36" borderId="148" xfId="0" applyNumberFormat="1" applyFont="1" applyFill="1" applyBorder="1" applyAlignment="1" applyProtection="1">
      <alignment horizontal="center" vertical="center"/>
      <protection/>
    </xf>
    <xf numFmtId="0" fontId="2" fillId="36" borderId="42" xfId="0" applyNumberFormat="1" applyFont="1" applyFill="1" applyBorder="1" applyAlignment="1" applyProtection="1">
      <alignment horizontal="center" vertical="center"/>
      <protection/>
    </xf>
    <xf numFmtId="0" fontId="2" fillId="36" borderId="123" xfId="0" applyNumberFormat="1" applyFont="1" applyFill="1" applyBorder="1" applyAlignment="1" applyProtection="1">
      <alignment horizontal="center" vertical="center"/>
      <protection/>
    </xf>
    <xf numFmtId="0" fontId="9" fillId="36" borderId="14" xfId="0" applyNumberFormat="1" applyFont="1" applyFill="1" applyBorder="1" applyAlignment="1" applyProtection="1">
      <alignment horizontal="center" vertical="center"/>
      <protection/>
    </xf>
    <xf numFmtId="0" fontId="2" fillId="36" borderId="88" xfId="0" applyNumberFormat="1" applyFont="1" applyFill="1" applyBorder="1" applyAlignment="1" applyProtection="1">
      <alignment horizontal="center" vertical="center"/>
      <protection/>
    </xf>
    <xf numFmtId="0" fontId="2" fillId="36" borderId="36" xfId="0" applyNumberFormat="1" applyFont="1" applyFill="1" applyBorder="1" applyAlignment="1" applyProtection="1">
      <alignment horizontal="center" vertical="center"/>
      <protection/>
    </xf>
    <xf numFmtId="49" fontId="2" fillId="36" borderId="21" xfId="0" applyNumberFormat="1" applyFont="1" applyFill="1" applyBorder="1" applyAlignment="1" applyProtection="1">
      <alignment horizontal="center" vertical="center"/>
      <protection/>
    </xf>
    <xf numFmtId="49" fontId="2" fillId="36" borderId="25" xfId="0" applyNumberFormat="1" applyFont="1" applyFill="1" applyBorder="1" applyAlignment="1" applyProtection="1">
      <alignment horizontal="center" vertical="center"/>
      <protection/>
    </xf>
    <xf numFmtId="49" fontId="2" fillId="36" borderId="149" xfId="0" applyNumberFormat="1" applyFont="1" applyFill="1" applyBorder="1" applyAlignment="1" applyProtection="1">
      <alignment horizontal="center" vertical="center"/>
      <protection/>
    </xf>
    <xf numFmtId="49" fontId="2" fillId="36" borderId="150" xfId="0" applyNumberFormat="1" applyFont="1" applyFill="1" applyBorder="1" applyAlignment="1" applyProtection="1">
      <alignment horizontal="center" vertical="center"/>
      <protection/>
    </xf>
    <xf numFmtId="49" fontId="2" fillId="36" borderId="151" xfId="0" applyNumberFormat="1" applyFont="1" applyFill="1" applyBorder="1" applyAlignment="1" applyProtection="1">
      <alignment horizontal="center" vertical="center"/>
      <protection/>
    </xf>
    <xf numFmtId="49" fontId="2" fillId="36" borderId="115" xfId="0" applyNumberFormat="1" applyFont="1" applyFill="1" applyBorder="1" applyAlignment="1" applyProtection="1">
      <alignment horizontal="center" vertical="center"/>
      <protection/>
    </xf>
    <xf numFmtId="49" fontId="2" fillId="36" borderId="17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5" xfId="0" applyFont="1" applyFill="1" applyBorder="1" applyAlignment="1">
      <alignment horizontal="center" vertical="center" wrapText="1"/>
    </xf>
    <xf numFmtId="49" fontId="2" fillId="36" borderId="27" xfId="0" applyNumberFormat="1" applyFont="1" applyFill="1" applyBorder="1" applyAlignment="1" applyProtection="1">
      <alignment horizontal="center" vertical="center"/>
      <protection/>
    </xf>
    <xf numFmtId="49" fontId="2" fillId="36" borderId="152" xfId="0" applyNumberFormat="1" applyFont="1" applyFill="1" applyBorder="1" applyAlignment="1" applyProtection="1">
      <alignment horizontal="center" vertical="center"/>
      <protection/>
    </xf>
    <xf numFmtId="49" fontId="2" fillId="36" borderId="153" xfId="0" applyNumberFormat="1" applyFont="1" applyFill="1" applyBorder="1" applyAlignment="1" applyProtection="1">
      <alignment horizontal="center" vertical="center"/>
      <protection/>
    </xf>
    <xf numFmtId="49" fontId="2" fillId="36" borderId="111" xfId="0" applyNumberFormat="1" applyFont="1" applyFill="1" applyBorder="1" applyAlignment="1" applyProtection="1">
      <alignment horizontal="center" vertical="center"/>
      <protection/>
    </xf>
    <xf numFmtId="49" fontId="2" fillId="36" borderId="154" xfId="0" applyNumberFormat="1" applyFont="1" applyFill="1" applyBorder="1" applyAlignment="1" applyProtection="1">
      <alignment horizontal="center" vertical="center"/>
      <protection/>
    </xf>
    <xf numFmtId="49" fontId="2" fillId="36" borderId="111" xfId="0" applyNumberFormat="1" applyFont="1" applyFill="1" applyBorder="1" applyAlignment="1">
      <alignment horizontal="center" vertical="center" wrapText="1"/>
    </xf>
    <xf numFmtId="49" fontId="2" fillId="36" borderId="154" xfId="0" applyNumberFormat="1" applyFont="1" applyFill="1" applyBorder="1" applyAlignment="1">
      <alignment horizontal="center" vertical="center" wrapText="1"/>
    </xf>
    <xf numFmtId="49" fontId="2" fillId="36" borderId="115" xfId="0" applyNumberFormat="1" applyFont="1" applyFill="1" applyBorder="1" applyAlignment="1">
      <alignment horizontal="center" vertical="center" wrapText="1"/>
    </xf>
    <xf numFmtId="180" fontId="2" fillId="36" borderId="16" xfId="0" applyNumberFormat="1" applyFont="1" applyFill="1" applyBorder="1" applyAlignment="1" applyProtection="1">
      <alignment horizontal="center" vertical="center"/>
      <protection/>
    </xf>
    <xf numFmtId="180" fontId="2" fillId="36" borderId="33" xfId="0" applyNumberFormat="1" applyFont="1" applyFill="1" applyBorder="1" applyAlignment="1" applyProtection="1">
      <alignment horizontal="center" vertical="center"/>
      <protection/>
    </xf>
    <xf numFmtId="49" fontId="2" fillId="36" borderId="155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6" borderId="116" xfId="0" applyNumberFormat="1" applyFont="1" applyFill="1" applyBorder="1" applyAlignment="1">
      <alignment horizontal="center" vertical="center" wrapText="1"/>
    </xf>
    <xf numFmtId="180" fontId="9" fillId="36" borderId="107" xfId="0" applyNumberFormat="1" applyFont="1" applyFill="1" applyBorder="1" applyAlignment="1" applyProtection="1">
      <alignment horizontal="center" vertical="center"/>
      <protection/>
    </xf>
    <xf numFmtId="180" fontId="9" fillId="36" borderId="123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6" borderId="27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49" fontId="2" fillId="36" borderId="156" xfId="0" applyNumberFormat="1" applyFont="1" applyFill="1" applyBorder="1" applyAlignment="1" applyProtection="1">
      <alignment horizontal="center" vertical="center"/>
      <protection/>
    </xf>
    <xf numFmtId="49" fontId="2" fillId="36" borderId="157" xfId="0" applyNumberFormat="1" applyFont="1" applyFill="1" applyBorder="1" applyAlignment="1" applyProtection="1">
      <alignment horizontal="center" vertical="center"/>
      <protection/>
    </xf>
    <xf numFmtId="49" fontId="2" fillId="36" borderId="23" xfId="0" applyNumberFormat="1" applyFont="1" applyFill="1" applyBorder="1" applyAlignment="1">
      <alignment horizontal="center" vertical="center" wrapText="1"/>
    </xf>
    <xf numFmtId="49" fontId="2" fillId="36" borderId="141" xfId="0" applyNumberFormat="1" applyFont="1" applyFill="1" applyBorder="1" applyAlignment="1">
      <alignment horizontal="center" vertical="center" wrapText="1"/>
    </xf>
    <xf numFmtId="49" fontId="9" fillId="36" borderId="123" xfId="0" applyNumberFormat="1" applyFont="1" applyFill="1" applyBorder="1" applyAlignment="1">
      <alignment horizontal="center" vertical="center" wrapText="1"/>
    </xf>
    <xf numFmtId="180" fontId="9" fillId="36" borderId="42" xfId="0" applyNumberFormat="1" applyFont="1" applyFill="1" applyBorder="1" applyAlignment="1" applyProtection="1">
      <alignment horizontal="center" vertical="center"/>
      <protection/>
    </xf>
    <xf numFmtId="49" fontId="2" fillId="36" borderId="92" xfId="0" applyNumberFormat="1" applyFont="1" applyFill="1" applyBorder="1" applyAlignment="1">
      <alignment horizontal="center" vertical="center" wrapText="1"/>
    </xf>
    <xf numFmtId="49" fontId="2" fillId="36" borderId="146" xfId="0" applyNumberFormat="1" applyFont="1" applyFill="1" applyBorder="1" applyAlignment="1">
      <alignment horizontal="center" vertical="center" wrapText="1"/>
    </xf>
    <xf numFmtId="49" fontId="2" fillId="36" borderId="86" xfId="0" applyNumberFormat="1" applyFont="1" applyFill="1" applyBorder="1" applyAlignment="1">
      <alignment horizontal="center" vertical="center" wrapText="1"/>
    </xf>
    <xf numFmtId="49" fontId="2" fillId="36" borderId="148" xfId="0" applyNumberFormat="1" applyFont="1" applyFill="1" applyBorder="1" applyAlignment="1">
      <alignment horizontal="center" vertical="center" wrapText="1"/>
    </xf>
    <xf numFmtId="49" fontId="9" fillId="36" borderId="38" xfId="0" applyNumberFormat="1" applyFont="1" applyFill="1" applyBorder="1" applyAlignment="1">
      <alignment horizontal="center" vertical="center" wrapText="1"/>
    </xf>
    <xf numFmtId="49" fontId="9" fillId="36" borderId="120" xfId="0" applyNumberFormat="1" applyFont="1" applyFill="1" applyBorder="1" applyAlignment="1">
      <alignment horizontal="center" vertical="center" wrapText="1"/>
    </xf>
    <xf numFmtId="49" fontId="9" fillId="36" borderId="158" xfId="0" applyNumberFormat="1" applyFont="1" applyFill="1" applyBorder="1" applyAlignment="1">
      <alignment horizontal="center" vertical="center" wrapText="1"/>
    </xf>
    <xf numFmtId="49" fontId="9" fillId="36" borderId="140" xfId="0" applyNumberFormat="1" applyFont="1" applyFill="1" applyBorder="1" applyAlignment="1">
      <alignment horizontal="center" vertical="center" wrapText="1"/>
    </xf>
    <xf numFmtId="49" fontId="2" fillId="36" borderId="134" xfId="0" applyNumberFormat="1" applyFont="1" applyFill="1" applyBorder="1" applyAlignment="1" applyProtection="1">
      <alignment horizontal="center" vertical="center"/>
      <protection/>
    </xf>
    <xf numFmtId="1" fontId="2" fillId="36" borderId="79" xfId="0" applyNumberFormat="1" applyFont="1" applyFill="1" applyBorder="1" applyAlignment="1">
      <alignment horizontal="center" vertical="center" wrapText="1"/>
    </xf>
    <xf numFmtId="1" fontId="2" fillId="36" borderId="159" xfId="0" applyNumberFormat="1" applyFont="1" applyFill="1" applyBorder="1" applyAlignment="1">
      <alignment horizontal="center" vertical="center" wrapText="1"/>
    </xf>
    <xf numFmtId="1" fontId="2" fillId="36" borderId="145" xfId="0" applyNumberFormat="1" applyFont="1" applyFill="1" applyBorder="1" applyAlignment="1">
      <alignment horizontal="center" vertical="center" wrapText="1"/>
    </xf>
    <xf numFmtId="1" fontId="2" fillId="36" borderId="160" xfId="0" applyNumberFormat="1" applyFont="1" applyFill="1" applyBorder="1" applyAlignment="1">
      <alignment horizontal="center" vertical="center" wrapText="1"/>
    </xf>
    <xf numFmtId="1" fontId="9" fillId="36" borderId="18" xfId="0" applyNumberFormat="1" applyFont="1" applyFill="1" applyBorder="1" applyAlignment="1">
      <alignment horizontal="center" vertical="center" wrapText="1"/>
    </xf>
    <xf numFmtId="1" fontId="2" fillId="36" borderId="67" xfId="0" applyNumberFormat="1" applyFont="1" applyFill="1" applyBorder="1" applyAlignment="1">
      <alignment horizontal="center" vertical="center" wrapText="1"/>
    </xf>
    <xf numFmtId="1" fontId="2" fillId="36" borderId="161" xfId="0" applyNumberFormat="1" applyFont="1" applyFill="1" applyBorder="1" applyAlignment="1">
      <alignment horizontal="center" vertical="center" wrapText="1"/>
    </xf>
    <xf numFmtId="1" fontId="2" fillId="36" borderId="68" xfId="0" applyNumberFormat="1" applyFont="1" applyFill="1" applyBorder="1" applyAlignment="1">
      <alignment horizontal="center" vertical="center" wrapText="1"/>
    </xf>
    <xf numFmtId="1" fontId="2" fillId="36" borderId="162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14" xfId="0" applyNumberFormat="1" applyFont="1" applyFill="1" applyBorder="1" applyAlignment="1" applyProtection="1">
      <alignment horizontal="center" vertical="center"/>
      <protection/>
    </xf>
    <xf numFmtId="181" fontId="7" fillId="36" borderId="11" xfId="0" applyNumberFormat="1" applyFont="1" applyFill="1" applyBorder="1" applyAlignment="1" applyProtection="1">
      <alignment horizontal="center" vertical="center"/>
      <protection/>
    </xf>
    <xf numFmtId="181" fontId="7" fillId="36" borderId="14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4" xfId="0" applyNumberFormat="1" applyFont="1" applyFill="1" applyBorder="1" applyAlignment="1" applyProtection="1">
      <alignment horizontal="center" vertical="center" wrapText="1"/>
      <protection/>
    </xf>
    <xf numFmtId="0" fontId="9" fillId="36" borderId="54" xfId="0" applyFont="1" applyFill="1" applyBorder="1" applyAlignment="1">
      <alignment horizontal="right" vertical="center" wrapText="1"/>
    </xf>
    <xf numFmtId="0" fontId="9" fillId="36" borderId="56" xfId="0" applyFont="1" applyFill="1" applyBorder="1" applyAlignment="1">
      <alignment horizontal="right" vertical="center" wrapText="1"/>
    </xf>
    <xf numFmtId="0" fontId="9" fillId="36" borderId="106" xfId="0" applyFont="1" applyFill="1" applyBorder="1" applyAlignment="1">
      <alignment horizontal="right" vertical="center" wrapText="1"/>
    </xf>
    <xf numFmtId="0" fontId="9" fillId="36" borderId="140" xfId="0" applyFont="1" applyFill="1" applyBorder="1" applyAlignment="1">
      <alignment horizontal="right" vertical="center" wrapText="1"/>
    </xf>
    <xf numFmtId="181" fontId="11" fillId="36" borderId="108" xfId="0" applyNumberFormat="1" applyFont="1" applyFill="1" applyBorder="1" applyAlignment="1" applyProtection="1">
      <alignment horizontal="center" vertical="center" wrapText="1"/>
      <protection/>
    </xf>
    <xf numFmtId="181" fontId="11" fillId="36" borderId="44" xfId="0" applyNumberFormat="1" applyFont="1" applyFill="1" applyBorder="1" applyAlignment="1" applyProtection="1">
      <alignment horizontal="center" vertical="center" wrapText="1"/>
      <protection/>
    </xf>
    <xf numFmtId="0" fontId="0" fillId="36" borderId="44" xfId="0" applyFont="1" applyFill="1" applyBorder="1" applyAlignment="1">
      <alignment vertical="center" wrapText="1"/>
    </xf>
    <xf numFmtId="0" fontId="0" fillId="36" borderId="125" xfId="0" applyFont="1" applyFill="1" applyBorder="1" applyAlignment="1">
      <alignment vertical="center" wrapText="1"/>
    </xf>
    <xf numFmtId="0" fontId="0" fillId="36" borderId="140" xfId="0" applyFont="1" applyFill="1" applyBorder="1" applyAlignment="1">
      <alignment vertical="center" wrapText="1"/>
    </xf>
    <xf numFmtId="180" fontId="9" fillId="36" borderId="38" xfId="0" applyNumberFormat="1" applyFont="1" applyFill="1" applyBorder="1" applyAlignment="1" applyProtection="1">
      <alignment horizontal="center" vertical="center" wrapText="1"/>
      <protection/>
    </xf>
    <xf numFmtId="180" fontId="9" fillId="36" borderId="40" xfId="0" applyNumberFormat="1" applyFont="1" applyFill="1" applyBorder="1" applyAlignment="1" applyProtection="1">
      <alignment horizontal="center" vertical="center" wrapText="1"/>
      <protection/>
    </xf>
    <xf numFmtId="0" fontId="0" fillId="36" borderId="40" xfId="0" applyFont="1" applyFill="1" applyBorder="1" applyAlignment="1">
      <alignment vertical="center" wrapText="1"/>
    </xf>
    <xf numFmtId="0" fontId="0" fillId="36" borderId="60" xfId="0" applyFont="1" applyFill="1" applyBorder="1" applyAlignment="1">
      <alignment vertical="center" wrapText="1"/>
    </xf>
    <xf numFmtId="0" fontId="11" fillId="36" borderId="108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wrapText="1"/>
    </xf>
    <xf numFmtId="0" fontId="0" fillId="36" borderId="44" xfId="0" applyFont="1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6" borderId="141" xfId="0" applyFont="1" applyFill="1" applyBorder="1" applyAlignment="1">
      <alignment wrapText="1"/>
    </xf>
    <xf numFmtId="183" fontId="18" fillId="36" borderId="18" xfId="0" applyNumberFormat="1" applyFont="1" applyFill="1" applyBorder="1" applyAlignment="1" applyProtection="1">
      <alignment horizontal="center" vertical="center" wrapText="1"/>
      <protection/>
    </xf>
    <xf numFmtId="183" fontId="14" fillId="36" borderId="18" xfId="0" applyNumberFormat="1" applyFont="1" applyFill="1" applyBorder="1" applyAlignment="1">
      <alignment horizontal="center" vertical="center" wrapText="1"/>
    </xf>
    <xf numFmtId="183" fontId="18" fillId="36" borderId="131" xfId="0" applyNumberFormat="1" applyFont="1" applyFill="1" applyBorder="1" applyAlignment="1" applyProtection="1">
      <alignment horizontal="center" vertical="center" wrapText="1"/>
      <protection/>
    </xf>
    <xf numFmtId="183" fontId="14" fillId="36" borderId="131" xfId="0" applyNumberFormat="1" applyFont="1" applyFill="1" applyBorder="1" applyAlignment="1">
      <alignment horizontal="center" vertical="center" wrapText="1"/>
    </xf>
    <xf numFmtId="183" fontId="14" fillId="36" borderId="100" xfId="0" applyNumberFormat="1" applyFont="1" applyFill="1" applyBorder="1" applyAlignment="1">
      <alignment horizontal="center" vertical="center" wrapText="1"/>
    </xf>
    <xf numFmtId="183" fontId="18" fillId="36" borderId="79" xfId="0" applyNumberFormat="1" applyFont="1" applyFill="1" applyBorder="1" applyAlignment="1" applyProtection="1">
      <alignment horizontal="center" vertical="center" wrapText="1"/>
      <protection/>
    </xf>
    <xf numFmtId="49" fontId="9" fillId="36" borderId="110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/>
    </xf>
    <xf numFmtId="49" fontId="9" fillId="36" borderId="108" xfId="0" applyNumberFormat="1" applyFont="1" applyFill="1" applyBorder="1" applyAlignment="1">
      <alignment horizontal="center" vertical="center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36" borderId="11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180" fontId="2" fillId="36" borderId="10" xfId="0" applyNumberFormat="1" applyFont="1" applyFill="1" applyBorder="1" applyAlignment="1" applyProtection="1">
      <alignment horizontal="center" vertical="center"/>
      <protection/>
    </xf>
    <xf numFmtId="180" fontId="2" fillId="36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2" fillId="36" borderId="15" xfId="0" applyNumberFormat="1" applyFont="1" applyFill="1" applyBorder="1" applyAlignment="1" applyProtection="1">
      <alignment horizontal="center" vertical="center" textRotation="90" wrapText="1"/>
      <protection/>
    </xf>
    <xf numFmtId="180" fontId="2" fillId="36" borderId="12" xfId="0" applyNumberFormat="1" applyFont="1" applyFill="1" applyBorder="1" applyAlignment="1" applyProtection="1">
      <alignment horizontal="center" vertical="center" wrapText="1"/>
      <protection/>
    </xf>
    <xf numFmtId="49" fontId="9" fillId="36" borderId="57" xfId="0" applyNumberFormat="1" applyFont="1" applyFill="1" applyBorder="1" applyAlignment="1">
      <alignment horizontal="center" vertical="center" wrapText="1"/>
    </xf>
    <xf numFmtId="49" fontId="9" fillId="36" borderId="46" xfId="0" applyNumberFormat="1" applyFont="1" applyFill="1" applyBorder="1" applyAlignment="1">
      <alignment horizontal="center" vertical="center" wrapText="1"/>
    </xf>
    <xf numFmtId="180" fontId="2" fillId="36" borderId="21" xfId="0" applyNumberFormat="1" applyFont="1" applyFill="1" applyBorder="1" applyAlignment="1" applyProtection="1">
      <alignment horizontal="center" vertical="center" wrapText="1"/>
      <protection/>
    </xf>
    <xf numFmtId="180" fontId="2" fillId="36" borderId="114" xfId="0" applyNumberFormat="1" applyFont="1" applyFill="1" applyBorder="1" applyAlignment="1" applyProtection="1">
      <alignment horizontal="center" vertical="center" wrapText="1"/>
      <protection/>
    </xf>
    <xf numFmtId="180" fontId="2" fillId="36" borderId="25" xfId="0" applyNumberFormat="1" applyFont="1" applyFill="1" applyBorder="1" applyAlignment="1" applyProtection="1">
      <alignment horizontal="center" vertical="center" wrapText="1"/>
      <protection/>
    </xf>
    <xf numFmtId="180" fontId="2" fillId="36" borderId="16" xfId="0" applyNumberFormat="1" applyFont="1" applyFill="1" applyBorder="1" applyAlignment="1" applyProtection="1">
      <alignment horizontal="center" vertical="center" wrapText="1"/>
      <protection/>
    </xf>
    <xf numFmtId="180" fontId="2" fillId="36" borderId="22" xfId="0" applyNumberFormat="1" applyFont="1" applyFill="1" applyBorder="1" applyAlignment="1" applyProtection="1">
      <alignment horizontal="center" vertical="center" wrapText="1"/>
      <protection/>
    </xf>
    <xf numFmtId="180" fontId="2" fillId="36" borderId="33" xfId="0" applyNumberFormat="1" applyFont="1" applyFill="1" applyBorder="1" applyAlignment="1" applyProtection="1">
      <alignment horizontal="center" vertical="center" wrapText="1"/>
      <protection/>
    </xf>
    <xf numFmtId="180" fontId="2" fillId="36" borderId="21" xfId="0" applyNumberFormat="1" applyFont="1" applyFill="1" applyBorder="1" applyAlignment="1" applyProtection="1">
      <alignment vertical="center" wrapText="1"/>
      <protection/>
    </xf>
    <xf numFmtId="0" fontId="0" fillId="36" borderId="25" xfId="0" applyFont="1" applyFill="1" applyBorder="1" applyAlignment="1">
      <alignment vertical="center" wrapText="1"/>
    </xf>
    <xf numFmtId="0" fontId="0" fillId="36" borderId="16" xfId="0" applyFont="1" applyFill="1" applyBorder="1" applyAlignment="1">
      <alignment vertical="center" wrapText="1"/>
    </xf>
    <xf numFmtId="0" fontId="0" fillId="36" borderId="33" xfId="0" applyFont="1" applyFill="1" applyBorder="1" applyAlignment="1">
      <alignment vertical="center" wrapText="1"/>
    </xf>
    <xf numFmtId="18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center" vertical="center" textRotation="90"/>
      <protection/>
    </xf>
    <xf numFmtId="0" fontId="2" fillId="36" borderId="10" xfId="0" applyNumberFormat="1" applyFont="1" applyFill="1" applyBorder="1" applyAlignment="1" applyProtection="1">
      <alignment horizontal="center" vertical="center" textRotation="90"/>
      <protection/>
    </xf>
    <xf numFmtId="49" fontId="9" fillId="36" borderId="132" xfId="0" applyNumberFormat="1" applyFont="1" applyFill="1" applyBorder="1" applyAlignment="1" applyProtection="1">
      <alignment horizontal="center" vertical="center"/>
      <protection/>
    </xf>
    <xf numFmtId="49" fontId="9" fillId="36" borderId="115" xfId="0" applyNumberFormat="1" applyFont="1" applyFill="1" applyBorder="1" applyAlignment="1" applyProtection="1">
      <alignment horizontal="center" vertical="center"/>
      <protection/>
    </xf>
    <xf numFmtId="0" fontId="9" fillId="36" borderId="108" xfId="0" applyNumberFormat="1" applyFont="1" applyFill="1" applyBorder="1" applyAlignment="1" applyProtection="1">
      <alignment horizontal="right" vertical="center"/>
      <protection/>
    </xf>
    <xf numFmtId="0" fontId="9" fillId="36" borderId="36" xfId="0" applyNumberFormat="1" applyFont="1" applyFill="1" applyBorder="1" applyAlignment="1" applyProtection="1">
      <alignment horizontal="right" vertical="center"/>
      <protection/>
    </xf>
    <xf numFmtId="0" fontId="9" fillId="36" borderId="23" xfId="0" applyNumberFormat="1" applyFont="1" applyFill="1" applyBorder="1" applyAlignment="1" applyProtection="1">
      <alignment horizontal="center" vertical="center"/>
      <protection/>
    </xf>
    <xf numFmtId="0" fontId="9" fillId="36" borderId="0" xfId="0" applyNumberFormat="1" applyFont="1" applyFill="1" applyBorder="1" applyAlignment="1" applyProtection="1">
      <alignment horizontal="center" vertical="center"/>
      <protection/>
    </xf>
    <xf numFmtId="0" fontId="9" fillId="36" borderId="78" xfId="0" applyNumberFormat="1" applyFont="1" applyFill="1" applyBorder="1" applyAlignment="1" applyProtection="1">
      <alignment horizontal="center" vertical="center"/>
      <protection/>
    </xf>
    <xf numFmtId="16" fontId="9" fillId="36" borderId="111" xfId="0" applyNumberFormat="1" applyFont="1" applyFill="1" applyBorder="1" applyAlignment="1">
      <alignment horizontal="center" vertical="center" wrapText="1"/>
    </xf>
    <xf numFmtId="0" fontId="0" fillId="36" borderId="163" xfId="0" applyFont="1" applyFill="1" applyBorder="1" applyAlignment="1">
      <alignment vertical="center"/>
    </xf>
    <xf numFmtId="0" fontId="0" fillId="36" borderId="164" xfId="0" applyFont="1" applyFill="1" applyBorder="1" applyAlignment="1">
      <alignment vertical="center"/>
    </xf>
    <xf numFmtId="0" fontId="14" fillId="36" borderId="36" xfId="0" applyFont="1" applyFill="1" applyBorder="1" applyAlignment="1">
      <alignment vertical="center" wrapText="1"/>
    </xf>
    <xf numFmtId="49" fontId="9" fillId="36" borderId="127" xfId="0" applyNumberFormat="1" applyFont="1" applyFill="1" applyBorder="1" applyAlignment="1">
      <alignment horizontal="center" vertical="center" wrapText="1"/>
    </xf>
    <xf numFmtId="0" fontId="14" fillId="36" borderId="78" xfId="0" applyFont="1" applyFill="1" applyBorder="1" applyAlignment="1">
      <alignment vertical="center" wrapText="1"/>
    </xf>
    <xf numFmtId="49" fontId="9" fillId="36" borderId="16" xfId="0" applyNumberFormat="1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49" fontId="9" fillId="36" borderId="23" xfId="0" applyNumberFormat="1" applyFont="1" applyFill="1" applyBorder="1" applyAlignment="1">
      <alignment horizontal="center" vertical="center" wrapText="1"/>
    </xf>
    <xf numFmtId="49" fontId="9" fillId="36" borderId="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right" vertical="center"/>
      <protection/>
    </xf>
    <xf numFmtId="0" fontId="9" fillId="36" borderId="108" xfId="0" applyFont="1" applyFill="1" applyBorder="1" applyAlignment="1">
      <alignment horizontal="right" vertical="center" wrapText="1"/>
    </xf>
    <xf numFmtId="0" fontId="9" fillId="36" borderId="36" xfId="0" applyFont="1" applyFill="1" applyBorder="1" applyAlignment="1">
      <alignment horizontal="right" vertical="center" wrapText="1"/>
    </xf>
    <xf numFmtId="49" fontId="2" fillId="36" borderId="25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right" vertical="center"/>
    </xf>
    <xf numFmtId="0" fontId="9" fillId="36" borderId="116" xfId="0" applyFont="1" applyFill="1" applyBorder="1" applyAlignment="1">
      <alignment horizontal="right" vertical="center"/>
    </xf>
    <xf numFmtId="0" fontId="9" fillId="36" borderId="108" xfId="0" applyFont="1" applyFill="1" applyBorder="1" applyAlignment="1">
      <alignment horizontal="right" vertical="center"/>
    </xf>
    <xf numFmtId="0" fontId="9" fillId="36" borderId="36" xfId="0" applyFont="1" applyFill="1" applyBorder="1" applyAlignment="1">
      <alignment horizontal="right" vertical="center"/>
    </xf>
    <xf numFmtId="180" fontId="4" fillId="36" borderId="18" xfId="0" applyNumberFormat="1" applyFont="1" applyFill="1" applyBorder="1" applyAlignment="1" applyProtection="1">
      <alignment horizontal="center" vertical="center"/>
      <protection/>
    </xf>
    <xf numFmtId="180" fontId="4" fillId="36" borderId="19" xfId="0" applyNumberFormat="1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>
      <alignment vertical="center"/>
    </xf>
    <xf numFmtId="180" fontId="2" fillId="36" borderId="165" xfId="0" applyNumberFormat="1" applyFont="1" applyFill="1" applyBorder="1" applyAlignment="1" applyProtection="1">
      <alignment horizontal="center" vertical="center" wrapText="1"/>
      <protection/>
    </xf>
    <xf numFmtId="180" fontId="2" fillId="36" borderId="138" xfId="0" applyNumberFormat="1" applyFont="1" applyFill="1" applyBorder="1" applyAlignment="1" applyProtection="1">
      <alignment horizontal="center" vertical="center" wrapText="1"/>
      <protection/>
    </xf>
    <xf numFmtId="0" fontId="0" fillId="36" borderId="138" xfId="0" applyFont="1" applyFill="1" applyBorder="1" applyAlignment="1">
      <alignment vertical="center"/>
    </xf>
    <xf numFmtId="0" fontId="0" fillId="36" borderId="119" xfId="0" applyFont="1" applyFill="1" applyBorder="1" applyAlignment="1">
      <alignment vertical="center"/>
    </xf>
    <xf numFmtId="180" fontId="2" fillId="36" borderId="23" xfId="0" applyNumberFormat="1" applyFont="1" applyFill="1" applyBorder="1" applyAlignment="1" applyProtection="1">
      <alignment horizontal="center" vertical="center" wrapText="1"/>
      <protection/>
    </xf>
    <xf numFmtId="180" fontId="2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73" xfId="0" applyFont="1" applyFill="1" applyBorder="1" applyAlignment="1">
      <alignment vertical="center"/>
    </xf>
    <xf numFmtId="180" fontId="2" fillId="36" borderId="166" xfId="0" applyNumberFormat="1" applyFont="1" applyFill="1" applyBorder="1" applyAlignment="1" applyProtection="1">
      <alignment horizontal="center" vertical="center"/>
      <protection/>
    </xf>
    <xf numFmtId="180" fontId="2" fillId="36" borderId="131" xfId="0" applyNumberFormat="1" applyFont="1" applyFill="1" applyBorder="1" applyAlignment="1" applyProtection="1">
      <alignment horizontal="center" vertical="center"/>
      <protection/>
    </xf>
    <xf numFmtId="0" fontId="0" fillId="36" borderId="100" xfId="0" applyFont="1" applyFill="1" applyBorder="1" applyAlignment="1">
      <alignment horizontal="center" vertical="center"/>
    </xf>
    <xf numFmtId="180" fontId="2" fillId="36" borderId="23" xfId="0" applyNumberFormat="1" applyFont="1" applyFill="1" applyBorder="1" applyAlignment="1" applyProtection="1">
      <alignment horizontal="center" vertical="center"/>
      <protection/>
    </xf>
    <xf numFmtId="180" fontId="2" fillId="36" borderId="0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 vertical="center"/>
    </xf>
    <xf numFmtId="49" fontId="11" fillId="36" borderId="16" xfId="0" applyNumberFormat="1" applyFont="1" applyFill="1" applyBorder="1" applyAlignment="1" applyProtection="1">
      <alignment horizontal="center" vertical="center"/>
      <protection/>
    </xf>
    <xf numFmtId="1" fontId="9" fillId="36" borderId="107" xfId="0" applyNumberFormat="1" applyFont="1" applyFill="1" applyBorder="1" applyAlignment="1">
      <alignment horizontal="center" vertical="center" wrapText="1"/>
    </xf>
    <xf numFmtId="1" fontId="9" fillId="36" borderId="123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vertical="center" wrapText="1"/>
    </xf>
    <xf numFmtId="0" fontId="9" fillId="36" borderId="16" xfId="0" applyNumberFormat="1" applyFont="1" applyFill="1" applyBorder="1" applyAlignment="1" applyProtection="1">
      <alignment horizontal="center" vertical="center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0" fontId="9" fillId="36" borderId="33" xfId="0" applyNumberFormat="1" applyFont="1" applyFill="1" applyBorder="1" applyAlignment="1" applyProtection="1">
      <alignment horizontal="center" vertical="center"/>
      <protection/>
    </xf>
    <xf numFmtId="0" fontId="0" fillId="36" borderId="44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6" borderId="24" xfId="0" applyFont="1" applyFill="1" applyBorder="1" applyAlignment="1">
      <alignment horizontal="right" vertical="center" wrapText="1"/>
    </xf>
    <xf numFmtId="0" fontId="0" fillId="36" borderId="2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180" fontId="2" fillId="36" borderId="145" xfId="0" applyNumberFormat="1" applyFont="1" applyFill="1" applyBorder="1" applyAlignment="1" applyProtection="1">
      <alignment horizontal="center" vertical="center"/>
      <protection/>
    </xf>
    <xf numFmtId="180" fontId="2" fillId="36" borderId="138" xfId="0" applyNumberFormat="1" applyFont="1" applyFill="1" applyBorder="1" applyAlignment="1" applyProtection="1">
      <alignment horizontal="center" vertical="center"/>
      <protection/>
    </xf>
    <xf numFmtId="0" fontId="9" fillId="0" borderId="128" xfId="0" applyFont="1" applyBorder="1" applyAlignment="1" applyProtection="1">
      <alignment horizontal="right" vertical="center"/>
      <protection/>
    </xf>
    <xf numFmtId="0" fontId="0" fillId="0" borderId="128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9" fillId="0" borderId="128" xfId="0" applyFont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9" fillId="36" borderId="42" xfId="0" applyNumberFormat="1" applyFont="1" applyFill="1" applyBorder="1" applyAlignment="1" applyProtection="1">
      <alignment horizontal="center" vertical="center"/>
      <protection/>
    </xf>
    <xf numFmtId="49" fontId="9" fillId="36" borderId="123" xfId="0" applyNumberFormat="1" applyFont="1" applyFill="1" applyBorder="1" applyAlignment="1" applyProtection="1">
      <alignment horizontal="center" vertical="center"/>
      <protection/>
    </xf>
    <xf numFmtId="49" fontId="9" fillId="36" borderId="86" xfId="0" applyNumberFormat="1" applyFont="1" applyFill="1" applyBorder="1" applyAlignment="1" applyProtection="1">
      <alignment horizontal="center" vertical="center"/>
      <protection/>
    </xf>
    <xf numFmtId="49" fontId="9" fillId="36" borderId="88" xfId="0" applyNumberFormat="1" applyFont="1" applyFill="1" applyBorder="1" applyAlignment="1" applyProtection="1">
      <alignment horizontal="center" vertical="center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80" fontId="2" fillId="0" borderId="25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22" xfId="0" applyNumberFormat="1" applyFont="1" applyFill="1" applyBorder="1" applyAlignment="1" applyProtection="1">
      <alignment horizontal="center" vertical="center" wrapText="1"/>
      <protection/>
    </xf>
    <xf numFmtId="180" fontId="2" fillId="0" borderId="33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65" xfId="0" applyNumberFormat="1" applyFont="1" applyFill="1" applyBorder="1" applyAlignment="1" applyProtection="1">
      <alignment horizontal="center" vertical="center" wrapText="1"/>
      <protection/>
    </xf>
    <xf numFmtId="180" fontId="2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Border="1" applyAlignment="1">
      <alignment vertical="center"/>
    </xf>
    <xf numFmtId="0" fontId="0" fillId="0" borderId="119" xfId="0" applyBorder="1" applyAlignment="1">
      <alignment vertical="center"/>
    </xf>
    <xf numFmtId="180" fontId="2" fillId="0" borderId="23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73" xfId="0" applyBorder="1" applyAlignment="1">
      <alignment vertical="center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66" xfId="0" applyNumberFormat="1" applyFont="1" applyFill="1" applyBorder="1" applyAlignment="1" applyProtection="1">
      <alignment horizontal="center" vertical="center"/>
      <protection/>
    </xf>
    <xf numFmtId="180" fontId="2" fillId="0" borderId="131" xfId="0" applyNumberFormat="1" applyFont="1" applyFill="1" applyBorder="1" applyAlignment="1" applyProtection="1">
      <alignment horizontal="center" vertical="center"/>
      <protection/>
    </xf>
    <xf numFmtId="0" fontId="0" fillId="0" borderId="100" xfId="0" applyBorder="1" applyAlignment="1">
      <alignment horizontal="center" vertical="center"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9" fillId="0" borderId="38" xfId="0" applyNumberFormat="1" applyFont="1" applyFill="1" applyBorder="1" applyAlignment="1" applyProtection="1">
      <alignment horizontal="center" vertical="center" wrapText="1"/>
      <protection/>
    </xf>
    <xf numFmtId="18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181" fontId="11" fillId="0" borderId="108" xfId="0" applyNumberFormat="1" applyFont="1" applyFill="1" applyBorder="1" applyAlignment="1" applyProtection="1">
      <alignment horizontal="center" vertical="center" wrapText="1"/>
      <protection/>
    </xf>
    <xf numFmtId="181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140" xfId="0" applyBorder="1" applyAlignment="1">
      <alignment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1" fontId="2" fillId="0" borderId="162" xfId="0" applyNumberFormat="1" applyFont="1" applyFill="1" applyBorder="1" applyAlignment="1">
      <alignment horizontal="center" vertical="center" wrapText="1"/>
    </xf>
    <xf numFmtId="1" fontId="2" fillId="0" borderId="79" xfId="0" applyNumberFormat="1" applyFont="1" applyFill="1" applyBorder="1" applyAlignment="1">
      <alignment horizontal="center" vertical="center" wrapText="1"/>
    </xf>
    <xf numFmtId="1" fontId="2" fillId="0" borderId="159" xfId="0" applyNumberFormat="1" applyFont="1" applyFill="1" applyBorder="1" applyAlignment="1">
      <alignment horizontal="center" vertical="center" wrapText="1"/>
    </xf>
    <xf numFmtId="1" fontId="2" fillId="0" borderId="145" xfId="0" applyNumberFormat="1" applyFont="1" applyFill="1" applyBorder="1" applyAlignment="1">
      <alignment horizontal="center" vertical="center" wrapText="1"/>
    </xf>
    <xf numFmtId="1" fontId="2" fillId="0" borderId="160" xfId="0" applyNumberFormat="1" applyFont="1" applyFill="1" applyBorder="1" applyAlignment="1">
      <alignment horizontal="center" vertical="center" wrapText="1"/>
    </xf>
    <xf numFmtId="1" fontId="75" fillId="35" borderId="18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0" borderId="161" xfId="0" applyNumberFormat="1" applyFont="1" applyFill="1" applyBorder="1" applyAlignment="1">
      <alignment horizontal="center" vertical="center" wrapText="1"/>
    </xf>
    <xf numFmtId="1" fontId="75" fillId="35" borderId="107" xfId="0" applyNumberFormat="1" applyFont="1" applyFill="1" applyBorder="1" applyAlignment="1">
      <alignment horizontal="center" vertical="center" wrapText="1"/>
    </xf>
    <xf numFmtId="1" fontId="75" fillId="35" borderId="123" xfId="0" applyNumberFormat="1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1" xfId="0" applyBorder="1" applyAlignment="1">
      <alignment wrapText="1"/>
    </xf>
    <xf numFmtId="49" fontId="2" fillId="0" borderId="92" xfId="0" applyNumberFormat="1" applyFont="1" applyFill="1" applyBorder="1" applyAlignment="1">
      <alignment horizontal="center" vertical="center" wrapText="1"/>
    </xf>
    <xf numFmtId="49" fontId="2" fillId="0" borderId="1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5" xfId="0" applyNumberFormat="1" applyFont="1" applyFill="1" applyBorder="1" applyAlignment="1" applyProtection="1">
      <alignment horizontal="center" vertical="center"/>
      <protection/>
    </xf>
    <xf numFmtId="49" fontId="71" fillId="0" borderId="11" xfId="0" applyNumberFormat="1" applyFont="1" applyFill="1" applyBorder="1" applyAlignment="1" applyProtection="1">
      <alignment horizontal="center" vertical="center"/>
      <protection/>
    </xf>
    <xf numFmtId="49" fontId="71" fillId="0" borderId="11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>
      <alignment horizontal="center" vertical="center" wrapText="1"/>
    </xf>
    <xf numFmtId="49" fontId="9" fillId="0" borderId="108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76" fillId="34" borderId="42" xfId="0" applyNumberFormat="1" applyFont="1" applyFill="1" applyBorder="1" applyAlignment="1">
      <alignment horizontal="center" vertical="center" wrapText="1"/>
    </xf>
    <xf numFmtId="49" fontId="76" fillId="34" borderId="123" xfId="0" applyNumberFormat="1" applyFont="1" applyFill="1" applyBorder="1" applyAlignment="1">
      <alignment horizontal="center" vertical="center" wrapText="1"/>
    </xf>
    <xf numFmtId="49" fontId="9" fillId="34" borderId="56" xfId="0" applyNumberFormat="1" applyFont="1" applyFill="1" applyBorder="1" applyAlignment="1" applyProtection="1">
      <alignment horizontal="center" vertical="center"/>
      <protection/>
    </xf>
    <xf numFmtId="49" fontId="9" fillId="34" borderId="120" xfId="0" applyNumberFormat="1" applyFont="1" applyFill="1" applyBorder="1" applyAlignment="1" applyProtection="1">
      <alignment horizontal="center" vertical="center"/>
      <protection/>
    </xf>
    <xf numFmtId="49" fontId="72" fillId="0" borderId="42" xfId="0" applyNumberFormat="1" applyFont="1" applyFill="1" applyBorder="1" applyAlignment="1">
      <alignment horizontal="center" vertical="center" wrapText="1"/>
    </xf>
    <xf numFmtId="49" fontId="72" fillId="0" borderId="123" xfId="0" applyNumberFormat="1" applyFont="1" applyFill="1" applyBorder="1" applyAlignment="1">
      <alignment horizontal="center" vertical="center" wrapText="1"/>
    </xf>
    <xf numFmtId="180" fontId="9" fillId="0" borderId="42" xfId="0" applyNumberFormat="1" applyFont="1" applyFill="1" applyBorder="1" applyAlignment="1" applyProtection="1">
      <alignment horizontal="center" vertical="center"/>
      <protection/>
    </xf>
    <xf numFmtId="180" fontId="9" fillId="0" borderId="123" xfId="0" applyNumberFormat="1" applyFont="1" applyFill="1" applyBorder="1" applyAlignment="1" applyProtection="1">
      <alignment horizontal="center" vertical="center"/>
      <protection/>
    </xf>
    <xf numFmtId="180" fontId="9" fillId="0" borderId="107" xfId="0" applyNumberFormat="1" applyFont="1" applyFill="1" applyBorder="1" applyAlignment="1" applyProtection="1">
      <alignment horizontal="center" vertical="center"/>
      <protection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2" xfId="0" applyNumberFormat="1" applyFont="1" applyFill="1" applyBorder="1" applyAlignment="1" applyProtection="1">
      <alignment horizontal="center" vertical="center"/>
      <protection/>
    </xf>
    <xf numFmtId="49" fontId="2" fillId="0" borderId="153" xfId="0" applyNumberFormat="1" applyFont="1" applyFill="1" applyBorder="1" applyAlignment="1" applyProtection="1">
      <alignment horizontal="center" vertical="center"/>
      <protection/>
    </xf>
    <xf numFmtId="49" fontId="74" fillId="0" borderId="110" xfId="0" applyNumberFormat="1" applyFont="1" applyFill="1" applyBorder="1" applyAlignment="1">
      <alignment horizontal="center" vertical="center" wrapText="1"/>
    </xf>
    <xf numFmtId="49" fontId="78" fillId="34" borderId="111" xfId="0" applyNumberFormat="1" applyFont="1" applyFill="1" applyBorder="1" applyAlignment="1" applyProtection="1">
      <alignment horizontal="center" vertical="center"/>
      <protection/>
    </xf>
    <xf numFmtId="49" fontId="78" fillId="34" borderId="154" xfId="0" applyNumberFormat="1" applyFont="1" applyFill="1" applyBorder="1" applyAlignment="1" applyProtection="1">
      <alignment horizontal="center" vertical="center"/>
      <protection/>
    </xf>
    <xf numFmtId="49" fontId="2" fillId="0" borderId="111" xfId="0" applyNumberFormat="1" applyFont="1" applyFill="1" applyBorder="1" applyAlignment="1">
      <alignment horizontal="center" vertical="center" wrapText="1"/>
    </xf>
    <xf numFmtId="49" fontId="2" fillId="0" borderId="154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 applyProtection="1">
      <alignment horizontal="center" vertical="center"/>
      <protection/>
    </xf>
    <xf numFmtId="49" fontId="2" fillId="0" borderId="154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6" fontId="9" fillId="0" borderId="111" xfId="0" applyNumberFormat="1" applyFont="1" applyFill="1" applyBorder="1" applyAlignment="1">
      <alignment horizontal="center" vertical="center" wrapText="1"/>
    </xf>
    <xf numFmtId="0" fontId="0" fillId="0" borderId="163" xfId="0" applyFill="1" applyBorder="1" applyAlignment="1">
      <alignment vertical="center"/>
    </xf>
    <xf numFmtId="0" fontId="0" fillId="0" borderId="164" xfId="0" applyFill="1" applyBorder="1" applyAlignment="1">
      <alignment vertical="center"/>
    </xf>
    <xf numFmtId="49" fontId="2" fillId="0" borderId="149" xfId="0" applyNumberFormat="1" applyFont="1" applyFill="1" applyBorder="1" applyAlignment="1" applyProtection="1">
      <alignment horizontal="center" vertical="center"/>
      <protection/>
    </xf>
    <xf numFmtId="49" fontId="2" fillId="0" borderId="150" xfId="0" applyNumberFormat="1" applyFont="1" applyFill="1" applyBorder="1" applyAlignment="1" applyProtection="1">
      <alignment horizontal="center" vertical="center"/>
      <protection/>
    </xf>
    <xf numFmtId="49" fontId="2" fillId="0" borderId="151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78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115" xfId="0" applyNumberFormat="1" applyFont="1" applyFill="1" applyBorder="1" applyAlignment="1" applyProtection="1">
      <alignment horizontal="center" vertical="center"/>
      <protection/>
    </xf>
    <xf numFmtId="49" fontId="78" fillId="0" borderId="17" xfId="0" applyNumberFormat="1" applyFont="1" applyFill="1" applyBorder="1" applyAlignment="1" applyProtection="1">
      <alignment horizontal="center" vertical="center"/>
      <protection/>
    </xf>
    <xf numFmtId="49" fontId="78" fillId="0" borderId="14" xfId="0" applyNumberFormat="1" applyFont="1" applyFill="1" applyBorder="1" applyAlignment="1" applyProtection="1">
      <alignment horizontal="center" vertical="center"/>
      <protection/>
    </xf>
    <xf numFmtId="49" fontId="71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10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5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horizontal="center" vertical="center" wrapText="1"/>
    </xf>
    <xf numFmtId="49" fontId="2" fillId="0" borderId="156" xfId="0" applyNumberFormat="1" applyFont="1" applyFill="1" applyBorder="1" applyAlignment="1" applyProtection="1">
      <alignment horizontal="center" vertical="center"/>
      <protection/>
    </xf>
    <xf numFmtId="49" fontId="2" fillId="0" borderId="157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2" fillId="0" borderId="1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4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5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>
      <alignment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123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vertical="center" wrapText="1"/>
    </xf>
    <xf numFmtId="49" fontId="76" fillId="36" borderId="42" xfId="0" applyNumberFormat="1" applyFont="1" applyFill="1" applyBorder="1" applyAlignment="1" applyProtection="1">
      <alignment horizontal="center" vertical="center"/>
      <protection/>
    </xf>
    <xf numFmtId="49" fontId="76" fillId="36" borderId="123" xfId="0" applyNumberFormat="1" applyFont="1" applyFill="1" applyBorder="1" applyAlignment="1" applyProtection="1">
      <alignment horizontal="center" vertical="center"/>
      <protection/>
    </xf>
    <xf numFmtId="49" fontId="9" fillId="0" borderId="125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08" xfId="0" applyNumberFormat="1" applyFont="1" applyFill="1" applyBorder="1" applyAlignment="1" applyProtection="1">
      <alignment horizontal="right" vertical="center"/>
      <protection/>
    </xf>
    <xf numFmtId="0" fontId="9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88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123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108" xfId="0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right" vertical="center" wrapText="1"/>
    </xf>
    <xf numFmtId="49" fontId="71" fillId="0" borderId="42" xfId="0" applyNumberFormat="1" applyFont="1" applyFill="1" applyBorder="1" applyAlignment="1">
      <alignment horizontal="center" vertical="center" wrapText="1"/>
    </xf>
    <xf numFmtId="49" fontId="71" fillId="0" borderId="123" xfId="0" applyNumberFormat="1" applyFont="1" applyFill="1" applyBorder="1" applyAlignment="1">
      <alignment horizontal="center" vertical="center" wrapText="1"/>
    </xf>
    <xf numFmtId="49" fontId="71" fillId="0" borderId="36" xfId="0" applyNumberFormat="1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right" vertical="center"/>
    </xf>
    <xf numFmtId="49" fontId="72" fillId="0" borderId="3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vertical="center"/>
    </xf>
    <xf numFmtId="0" fontId="9" fillId="0" borderId="116" xfId="0" applyFont="1" applyFill="1" applyBorder="1" applyAlignment="1">
      <alignment horizontal="right" vertical="center"/>
    </xf>
    <xf numFmtId="49" fontId="74" fillId="34" borderId="92" xfId="0" applyNumberFormat="1" applyFont="1" applyFill="1" applyBorder="1" applyAlignment="1">
      <alignment horizontal="center" vertical="center" wrapText="1"/>
    </xf>
    <xf numFmtId="49" fontId="74" fillId="34" borderId="146" xfId="0" applyNumberFormat="1" applyFont="1" applyFill="1" applyBorder="1" applyAlignment="1">
      <alignment horizontal="center" vertical="center" wrapText="1"/>
    </xf>
    <xf numFmtId="49" fontId="74" fillId="34" borderId="14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73" fillId="0" borderId="11" xfId="0" applyFont="1" applyFill="1" applyBorder="1" applyAlignment="1" applyProtection="1">
      <alignment horizontal="center" vertical="center"/>
      <protection/>
    </xf>
    <xf numFmtId="0" fontId="73" fillId="0" borderId="115" xfId="0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0" fontId="2" fillId="0" borderId="145" xfId="0" applyNumberFormat="1" applyFont="1" applyFill="1" applyBorder="1" applyAlignment="1" applyProtection="1">
      <alignment horizontal="center" vertical="center"/>
      <protection/>
    </xf>
    <xf numFmtId="180" fontId="2" fillId="0" borderId="138" xfId="0" applyNumberFormat="1" applyFont="1" applyFill="1" applyBorder="1" applyAlignment="1" applyProtection="1">
      <alignment horizontal="center" vertical="center"/>
      <protection/>
    </xf>
    <xf numFmtId="183" fontId="18" fillId="34" borderId="131" xfId="0" applyNumberFormat="1" applyFont="1" applyFill="1" applyBorder="1" applyAlignment="1" applyProtection="1">
      <alignment horizontal="center" vertical="center" wrapText="1"/>
      <protection/>
    </xf>
    <xf numFmtId="183" fontId="14" fillId="34" borderId="131" xfId="0" applyNumberFormat="1" applyFont="1" applyFill="1" applyBorder="1" applyAlignment="1">
      <alignment horizontal="center" vertical="center" wrapText="1"/>
    </xf>
    <xf numFmtId="183" fontId="14" fillId="34" borderId="100" xfId="0" applyNumberFormat="1" applyFont="1" applyFill="1" applyBorder="1" applyAlignment="1">
      <alignment horizontal="center" vertical="center" wrapText="1"/>
    </xf>
    <xf numFmtId="183" fontId="18" fillId="34" borderId="79" xfId="0" applyNumberFormat="1" applyFont="1" applyFill="1" applyBorder="1" applyAlignment="1" applyProtection="1">
      <alignment horizontal="center" vertical="center" wrapText="1"/>
      <protection/>
    </xf>
    <xf numFmtId="183" fontId="14" fillId="34" borderId="138" xfId="0" applyNumberFormat="1" applyFont="1" applyFill="1" applyBorder="1" applyAlignment="1">
      <alignment horizontal="center" vertical="center" wrapText="1"/>
    </xf>
    <xf numFmtId="183" fontId="14" fillId="34" borderId="119" xfId="0" applyNumberFormat="1" applyFont="1" applyFill="1" applyBorder="1" applyAlignment="1">
      <alignment horizontal="center" vertical="center" wrapText="1"/>
    </xf>
    <xf numFmtId="0" fontId="9" fillId="35" borderId="13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49" fontId="9" fillId="34" borderId="42" xfId="0" applyNumberFormat="1" applyFont="1" applyFill="1" applyBorder="1" applyAlignment="1">
      <alignment horizontal="center" vertical="center" wrapText="1"/>
    </xf>
    <xf numFmtId="49" fontId="9" fillId="34" borderId="123" xfId="0" applyNumberFormat="1" applyFont="1" applyFill="1" applyBorder="1" applyAlignment="1">
      <alignment horizontal="center" vertical="center" wrapText="1"/>
    </xf>
    <xf numFmtId="49" fontId="2" fillId="34" borderId="111" xfId="0" applyNumberFormat="1" applyFont="1" applyFill="1" applyBorder="1" applyAlignment="1" applyProtection="1">
      <alignment horizontal="center" vertical="center"/>
      <protection/>
    </xf>
    <xf numFmtId="49" fontId="2" fillId="34" borderId="154" xfId="0" applyNumberFormat="1" applyFont="1" applyFill="1" applyBorder="1" applyAlignment="1" applyProtection="1">
      <alignment horizontal="center" vertical="center"/>
      <protection/>
    </xf>
    <xf numFmtId="49" fontId="9" fillId="34" borderId="42" xfId="0" applyNumberFormat="1" applyFont="1" applyFill="1" applyBorder="1" applyAlignment="1" applyProtection="1">
      <alignment horizontal="center" vertical="center"/>
      <protection/>
    </xf>
    <xf numFmtId="49" fontId="9" fillId="34" borderId="123" xfId="0" applyNumberFormat="1" applyFont="1" applyFill="1" applyBorder="1" applyAlignment="1" applyProtection="1">
      <alignment horizontal="center" vertical="center"/>
      <protection/>
    </xf>
    <xf numFmtId="49" fontId="9" fillId="34" borderId="86" xfId="0" applyNumberFormat="1" applyFont="1" applyFill="1" applyBorder="1" applyAlignment="1" applyProtection="1">
      <alignment horizontal="center" vertical="center"/>
      <protection/>
    </xf>
    <xf numFmtId="49" fontId="9" fillId="34" borderId="8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view="pageBreakPreview" zoomScale="80" zoomScaleNormal="50" zoomScaleSheetLayoutView="80" zoomScalePageLayoutView="0" workbookViewId="0" topLeftCell="A4">
      <selection activeCell="AN25" sqref="AN25:AR26"/>
    </sheetView>
  </sheetViews>
  <sheetFormatPr defaultColWidth="3.25390625" defaultRowHeight="12.75"/>
  <cols>
    <col min="1" max="1" width="4.875" style="1" customWidth="1"/>
    <col min="2" max="2" width="3.625" style="1" customWidth="1"/>
    <col min="3" max="3" width="3.25390625" style="1" customWidth="1"/>
    <col min="4" max="4" width="6.25390625" style="1" customWidth="1"/>
    <col min="5" max="5" width="3.875" style="1" customWidth="1"/>
    <col min="6" max="8" width="3.25390625" style="1" customWidth="1"/>
    <col min="9" max="9" width="3.375" style="1" bestFit="1" customWidth="1"/>
    <col min="10" max="10" width="3.25390625" style="1" customWidth="1"/>
    <col min="11" max="11" width="4.75390625" style="1" customWidth="1"/>
    <col min="12" max="12" width="3.75390625" style="1" customWidth="1"/>
    <col min="13" max="13" width="3.125" style="1" customWidth="1"/>
    <col min="14" max="14" width="3.375" style="1" customWidth="1"/>
    <col min="15" max="15" width="1.00390625" style="1" hidden="1" customWidth="1"/>
    <col min="16" max="16" width="3.25390625" style="1" customWidth="1"/>
    <col min="17" max="17" width="3.375" style="1" bestFit="1" customWidth="1"/>
    <col min="18" max="18" width="4.875" style="1" customWidth="1"/>
    <col min="19" max="19" width="4.625" style="1" customWidth="1"/>
    <col min="20" max="21" width="3.375" style="1" bestFit="1" customWidth="1"/>
    <col min="22" max="22" width="5.625" style="1" customWidth="1"/>
    <col min="23" max="39" width="3.375" style="1" bestFit="1" customWidth="1"/>
    <col min="40" max="40" width="4.00390625" style="1" customWidth="1"/>
    <col min="41" max="43" width="3.375" style="1" bestFit="1" customWidth="1"/>
    <col min="44" max="44" width="4.125" style="1" customWidth="1"/>
    <col min="45" max="46" width="3.375" style="1" bestFit="1" customWidth="1"/>
    <col min="47" max="47" width="4.625" style="1" customWidth="1"/>
    <col min="48" max="48" width="4.875" style="1" customWidth="1"/>
    <col min="49" max="52" width="3.375" style="1" bestFit="1" customWidth="1"/>
    <col min="53" max="53" width="5.25390625" style="1" customWidth="1"/>
    <col min="54" max="54" width="3.375" style="1" customWidth="1"/>
    <col min="55" max="55" width="3.25390625" style="1" customWidth="1"/>
    <col min="56" max="56" width="5.00390625" style="1" customWidth="1"/>
    <col min="57" max="57" width="4.25390625" style="1" customWidth="1"/>
    <col min="58" max="16384" width="3.25390625" style="1" customWidth="1"/>
  </cols>
  <sheetData>
    <row r="1" spans="1:57" ht="20.25">
      <c r="A1" s="1375" t="s">
        <v>248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6" t="s">
        <v>99</v>
      </c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6"/>
      <c r="AH1" s="1376"/>
      <c r="AI1" s="1376"/>
      <c r="AJ1" s="1376"/>
      <c r="AK1" s="1376"/>
      <c r="AL1" s="1376"/>
      <c r="AM1" s="1376"/>
      <c r="AN1" s="1376"/>
      <c r="AO1" s="1377"/>
      <c r="AP1" s="1377"/>
      <c r="AQ1" s="1377"/>
      <c r="AR1" s="1377"/>
      <c r="AS1" s="1377"/>
      <c r="AT1" s="1377"/>
      <c r="AU1" s="1377"/>
      <c r="AV1" s="1377"/>
      <c r="AW1" s="1377"/>
      <c r="AX1" s="1377"/>
      <c r="AY1" s="1377"/>
      <c r="AZ1" s="1377"/>
      <c r="BA1" s="1377"/>
      <c r="BB1" s="1377"/>
      <c r="BC1" s="1377"/>
      <c r="BD1" s="1377"/>
      <c r="BE1" s="1377"/>
    </row>
    <row r="2" spans="1:57" ht="20.25">
      <c r="A2" s="1375" t="s">
        <v>249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AO2" s="1378"/>
      <c r="AP2" s="1378"/>
      <c r="AQ2" s="1378"/>
      <c r="AR2" s="1378"/>
      <c r="AS2" s="1378"/>
      <c r="AT2" s="1378"/>
      <c r="AU2" s="1378"/>
      <c r="AV2" s="1378"/>
      <c r="AW2" s="1378"/>
      <c r="AX2" s="1378"/>
      <c r="AY2" s="1378"/>
      <c r="AZ2" s="1378"/>
      <c r="BA2" s="1378"/>
      <c r="BB2" s="1378"/>
      <c r="BC2" s="1378"/>
      <c r="BD2" s="1378"/>
      <c r="BE2" s="1378"/>
    </row>
    <row r="3" spans="1:57" ht="45" customHeight="1">
      <c r="A3" s="1375" t="s">
        <v>269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9" t="s">
        <v>1</v>
      </c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379"/>
      <c r="AJ3" s="1379"/>
      <c r="AK3" s="1379"/>
      <c r="AL3" s="1379"/>
      <c r="AM3" s="1379"/>
      <c r="AN3" s="1379"/>
      <c r="AO3" s="1380" t="s">
        <v>267</v>
      </c>
      <c r="AP3" s="1380"/>
      <c r="AQ3" s="1380"/>
      <c r="AR3" s="1380"/>
      <c r="AS3" s="1380"/>
      <c r="AT3" s="1380"/>
      <c r="AU3" s="1380"/>
      <c r="AV3" s="1380"/>
      <c r="AW3" s="1380"/>
      <c r="AX3" s="1380"/>
      <c r="AY3" s="1380"/>
      <c r="AZ3" s="1380"/>
      <c r="BA3" s="1380"/>
      <c r="BB3" s="1380"/>
      <c r="BC3" s="1380"/>
      <c r="BD3" s="1380"/>
      <c r="BE3" s="1380"/>
    </row>
    <row r="4" spans="1:57" ht="18.75" customHeight="1">
      <c r="A4" s="1375" t="s">
        <v>270</v>
      </c>
      <c r="B4" s="1375"/>
      <c r="C4" s="1375"/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29" t="s">
        <v>2</v>
      </c>
      <c r="Q4" s="1329"/>
      <c r="R4" s="1329"/>
      <c r="S4" s="1329"/>
      <c r="T4" s="1329"/>
      <c r="U4" s="1329"/>
      <c r="V4" s="1329"/>
      <c r="W4" s="1329"/>
      <c r="X4" s="1329"/>
      <c r="Y4" s="1329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29"/>
      <c r="AK4" s="1329"/>
      <c r="AL4" s="1329"/>
      <c r="AM4" s="1329"/>
      <c r="AN4" s="1329"/>
      <c r="AO4" s="1382" t="s">
        <v>268</v>
      </c>
      <c r="AP4" s="1383"/>
      <c r="AQ4" s="1383"/>
      <c r="AR4" s="1383"/>
      <c r="AS4" s="1383"/>
      <c r="AT4" s="1383"/>
      <c r="AU4" s="1383"/>
      <c r="AV4" s="1383"/>
      <c r="AW4" s="1383"/>
      <c r="AX4" s="1383"/>
      <c r="AY4" s="1383"/>
      <c r="AZ4" s="1383"/>
      <c r="BA4" s="1383"/>
      <c r="BB4" s="1383"/>
      <c r="BC4" s="1383"/>
      <c r="BD4" s="1383"/>
      <c r="BE4" s="1383"/>
    </row>
    <row r="5" spans="1:57" s="3" customFormat="1" ht="20.25">
      <c r="A5" s="551"/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1381" t="s">
        <v>189</v>
      </c>
      <c r="Q5" s="1381"/>
      <c r="R5" s="1381"/>
      <c r="S5" s="1381"/>
      <c r="T5" s="1381"/>
      <c r="U5" s="1381"/>
      <c r="V5" s="1381"/>
      <c r="W5" s="1381"/>
      <c r="X5" s="1381"/>
      <c r="Y5" s="1381"/>
      <c r="Z5" s="1381"/>
      <c r="AA5" s="1381"/>
      <c r="AB5" s="1381"/>
      <c r="AC5" s="1381"/>
      <c r="AD5" s="1381"/>
      <c r="AE5" s="1381"/>
      <c r="AF5" s="1381"/>
      <c r="AG5" s="1381"/>
      <c r="AH5" s="1381"/>
      <c r="AI5" s="1381"/>
      <c r="AJ5" s="1381"/>
      <c r="AK5" s="1381"/>
      <c r="AL5" s="1381"/>
      <c r="AM5" s="1381"/>
      <c r="AN5" s="1381"/>
      <c r="AO5" s="1383"/>
      <c r="AP5" s="1383"/>
      <c r="AQ5" s="1383"/>
      <c r="AR5" s="1383"/>
      <c r="AS5" s="1383"/>
      <c r="AT5" s="1383"/>
      <c r="AU5" s="1383"/>
      <c r="AV5" s="1383"/>
      <c r="AW5" s="1383"/>
      <c r="AX5" s="1383"/>
      <c r="AY5" s="1383"/>
      <c r="AZ5" s="1383"/>
      <c r="BA5" s="1383"/>
      <c r="BB5" s="1383"/>
      <c r="BC5" s="1383"/>
      <c r="BD5" s="1383"/>
      <c r="BE5" s="1383"/>
    </row>
    <row r="6" spans="1:57" s="3" customFormat="1" ht="21" customHeight="1">
      <c r="A6" s="1325" t="s">
        <v>0</v>
      </c>
      <c r="B6" s="1325"/>
      <c r="C6" s="1325"/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81" t="s">
        <v>190</v>
      </c>
      <c r="Q6" s="1381"/>
      <c r="R6" s="1381"/>
      <c r="S6" s="1381"/>
      <c r="T6" s="1381"/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  <c r="AE6" s="1381"/>
      <c r="AF6" s="1381"/>
      <c r="AG6" s="1381"/>
      <c r="AH6" s="1381"/>
      <c r="AI6" s="1381"/>
      <c r="AJ6" s="1381"/>
      <c r="AK6" s="1381"/>
      <c r="AL6" s="1381"/>
      <c r="AM6" s="1381"/>
      <c r="AN6" s="1381"/>
      <c r="AO6" s="1380"/>
      <c r="AP6" s="1384"/>
      <c r="AQ6" s="1384"/>
      <c r="AR6" s="1384"/>
      <c r="AS6" s="1384"/>
      <c r="AT6" s="1384"/>
      <c r="AU6" s="1384"/>
      <c r="AV6" s="1384"/>
      <c r="AW6" s="1384"/>
      <c r="AX6" s="1384"/>
      <c r="AY6" s="1384"/>
      <c r="AZ6" s="1384"/>
      <c r="BA6" s="1384"/>
      <c r="BB6" s="1384"/>
      <c r="BC6" s="1384"/>
      <c r="BD6" s="1384"/>
      <c r="BE6" s="1384"/>
    </row>
    <row r="7" spans="1:57" s="3" customFormat="1" ht="36" customHeight="1">
      <c r="A7" s="1375" t="s">
        <v>250</v>
      </c>
      <c r="B7" s="1375"/>
      <c r="C7" s="1375"/>
      <c r="D7" s="1375"/>
      <c r="E7" s="1375"/>
      <c r="F7" s="1375"/>
      <c r="G7" s="1375"/>
      <c r="H7" s="1375"/>
      <c r="I7" s="1375"/>
      <c r="J7" s="1375"/>
      <c r="K7" s="1375"/>
      <c r="L7" s="1375"/>
      <c r="M7" s="1375"/>
      <c r="N7" s="1375"/>
      <c r="O7" s="1375"/>
      <c r="P7" s="1385" t="s">
        <v>204</v>
      </c>
      <c r="Q7" s="1386"/>
      <c r="R7" s="1386"/>
      <c r="S7" s="1386"/>
      <c r="T7" s="1386"/>
      <c r="U7" s="1386"/>
      <c r="V7" s="1386"/>
      <c r="W7" s="1386"/>
      <c r="X7" s="1386"/>
      <c r="Y7" s="1386"/>
      <c r="Z7" s="1386"/>
      <c r="AA7" s="1386"/>
      <c r="AB7" s="1386"/>
      <c r="AC7" s="1386"/>
      <c r="AD7" s="1386"/>
      <c r="AE7" s="1386"/>
      <c r="AF7" s="1386"/>
      <c r="AG7" s="1386"/>
      <c r="AH7" s="1386"/>
      <c r="AI7" s="1386"/>
      <c r="AJ7" s="1386"/>
      <c r="AK7" s="1386"/>
      <c r="AL7" s="1386"/>
      <c r="AM7" s="1386"/>
      <c r="AN7" s="1386"/>
      <c r="AO7" s="1384"/>
      <c r="AP7" s="1384"/>
      <c r="AQ7" s="1384"/>
      <c r="AR7" s="1384"/>
      <c r="AS7" s="1384"/>
      <c r="AT7" s="1384"/>
      <c r="AU7" s="1384"/>
      <c r="AV7" s="1384"/>
      <c r="AW7" s="1384"/>
      <c r="AX7" s="1384"/>
      <c r="AY7" s="1384"/>
      <c r="AZ7" s="1384"/>
      <c r="BA7" s="1384"/>
      <c r="BB7" s="1384"/>
      <c r="BC7" s="1384"/>
      <c r="BD7" s="1384"/>
      <c r="BE7" s="1384"/>
    </row>
    <row r="8" spans="16:57" s="3" customFormat="1" ht="28.5" customHeight="1">
      <c r="P8" s="1385" t="s">
        <v>191</v>
      </c>
      <c r="Q8" s="1386"/>
      <c r="R8" s="1386"/>
      <c r="S8" s="1386"/>
      <c r="T8" s="1386"/>
      <c r="U8" s="1386"/>
      <c r="V8" s="1386"/>
      <c r="W8" s="1386"/>
      <c r="X8" s="1386"/>
      <c r="Y8" s="1386"/>
      <c r="Z8" s="1386"/>
      <c r="AA8" s="1386"/>
      <c r="AB8" s="1386"/>
      <c r="AC8" s="1386"/>
      <c r="AD8" s="1386"/>
      <c r="AE8" s="1386"/>
      <c r="AF8" s="1386"/>
      <c r="AG8" s="1386"/>
      <c r="AH8" s="1386"/>
      <c r="AI8" s="1386"/>
      <c r="AJ8" s="1386"/>
      <c r="AK8" s="1386"/>
      <c r="AL8" s="1386"/>
      <c r="AM8" s="1386"/>
      <c r="AN8" s="1386"/>
      <c r="AO8" s="1384"/>
      <c r="AP8" s="1384"/>
      <c r="AQ8" s="1384"/>
      <c r="AR8" s="1384"/>
      <c r="AS8" s="1384"/>
      <c r="AT8" s="1384"/>
      <c r="AU8" s="1384"/>
      <c r="AV8" s="1384"/>
      <c r="AW8" s="1384"/>
      <c r="AX8" s="1384"/>
      <c r="AY8" s="1384"/>
      <c r="AZ8" s="1384"/>
      <c r="BA8" s="1384"/>
      <c r="BB8" s="1384"/>
      <c r="BC8" s="1384"/>
      <c r="BD8" s="1384"/>
      <c r="BE8" s="1384"/>
    </row>
    <row r="9" spans="16:57" s="3" customFormat="1" ht="27" customHeight="1">
      <c r="P9" s="1391"/>
      <c r="Q9" s="1391"/>
      <c r="R9" s="1391"/>
      <c r="S9" s="1391"/>
      <c r="T9" s="1391"/>
      <c r="U9" s="1391"/>
      <c r="V9" s="1391"/>
      <c r="W9" s="1391"/>
      <c r="X9" s="1391"/>
      <c r="Y9" s="1391"/>
      <c r="Z9" s="1391"/>
      <c r="AA9" s="1391"/>
      <c r="AB9" s="1391"/>
      <c r="AC9" s="1391"/>
      <c r="AD9" s="1391"/>
      <c r="AE9" s="1391"/>
      <c r="AF9" s="1391"/>
      <c r="AG9" s="1391"/>
      <c r="AH9" s="1391"/>
      <c r="AI9" s="1391"/>
      <c r="AJ9" s="1391"/>
      <c r="AK9" s="1391"/>
      <c r="AL9" s="1391"/>
      <c r="AM9" s="1391"/>
      <c r="AN9" s="1391"/>
      <c r="AO9" s="1380"/>
      <c r="AP9" s="1387"/>
      <c r="AQ9" s="1387"/>
      <c r="AR9" s="1387"/>
      <c r="AS9" s="1387"/>
      <c r="AT9" s="1387"/>
      <c r="AU9" s="1387"/>
      <c r="AV9" s="1387"/>
      <c r="AW9" s="1387"/>
      <c r="AX9" s="1387"/>
      <c r="AY9" s="1387"/>
      <c r="AZ9" s="1387"/>
      <c r="BA9" s="1387"/>
      <c r="BB9" s="1387"/>
      <c r="BC9" s="1387"/>
      <c r="BD9" s="1387"/>
      <c r="BE9" s="1387"/>
    </row>
    <row r="10" spans="16:57" s="3" customFormat="1" ht="33.75" customHeight="1">
      <c r="P10" s="1392" t="s">
        <v>342</v>
      </c>
      <c r="Q10" s="1392"/>
      <c r="R10" s="1392"/>
      <c r="S10" s="1392"/>
      <c r="T10" s="1392"/>
      <c r="U10" s="1392"/>
      <c r="V10" s="1392"/>
      <c r="W10" s="1392"/>
      <c r="X10" s="1392"/>
      <c r="Y10" s="1392"/>
      <c r="Z10" s="1392"/>
      <c r="AA10" s="1392"/>
      <c r="AB10" s="1392"/>
      <c r="AC10" s="1392"/>
      <c r="AD10" s="1392"/>
      <c r="AE10" s="1392"/>
      <c r="AF10" s="1392"/>
      <c r="AG10" s="1392"/>
      <c r="AH10" s="1392"/>
      <c r="AI10" s="1392"/>
      <c r="AJ10" s="1392"/>
      <c r="AK10" s="1392"/>
      <c r="AL10" s="1392"/>
      <c r="AM10" s="1392"/>
      <c r="AN10" s="1392"/>
      <c r="AO10" s="1387"/>
      <c r="AP10" s="1387"/>
      <c r="AQ10" s="1387"/>
      <c r="AR10" s="1387"/>
      <c r="AS10" s="1387"/>
      <c r="AT10" s="1387"/>
      <c r="AU10" s="1387"/>
      <c r="AV10" s="1387"/>
      <c r="AW10" s="1387"/>
      <c r="AX10" s="1387"/>
      <c r="AY10" s="1387"/>
      <c r="AZ10" s="1387"/>
      <c r="BA10" s="1387"/>
      <c r="BB10" s="1387"/>
      <c r="BC10" s="1387"/>
      <c r="BD10" s="1387"/>
      <c r="BE10" s="1387"/>
    </row>
    <row r="11" spans="16:57" s="3" customFormat="1" ht="43.5" customHeight="1"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380"/>
      <c r="AP11" s="1380"/>
      <c r="AQ11" s="1380"/>
      <c r="AR11" s="1380"/>
      <c r="AS11" s="1380"/>
      <c r="AT11" s="1380"/>
      <c r="AU11" s="1380"/>
      <c r="AV11" s="1380"/>
      <c r="AW11" s="1380"/>
      <c r="AX11" s="1380"/>
      <c r="AY11" s="1380"/>
      <c r="AZ11" s="1380"/>
      <c r="BA11" s="1380"/>
      <c r="BB11" s="1380"/>
      <c r="BC11" s="1380"/>
      <c r="BD11" s="1380"/>
      <c r="BE11" s="1380"/>
    </row>
    <row r="12" spans="1:57" s="3" customFormat="1" ht="18.75">
      <c r="A12" s="1329" t="s">
        <v>81</v>
      </c>
      <c r="B12" s="1329"/>
      <c r="C12" s="1329"/>
      <c r="D12" s="1329"/>
      <c r="E12" s="1329"/>
      <c r="F12" s="1329"/>
      <c r="G12" s="1329"/>
      <c r="H12" s="1329"/>
      <c r="I12" s="1329"/>
      <c r="J12" s="1329"/>
      <c r="K12" s="1329"/>
      <c r="L12" s="1329"/>
      <c r="M12" s="1329"/>
      <c r="N12" s="1329"/>
      <c r="O12" s="1329"/>
      <c r="P12" s="1329"/>
      <c r="Q12" s="1329"/>
      <c r="R12" s="1329"/>
      <c r="S12" s="1329"/>
      <c r="T12" s="1329"/>
      <c r="U12" s="1329"/>
      <c r="V12" s="1329"/>
      <c r="W12" s="1329"/>
      <c r="X12" s="1329"/>
      <c r="Y12" s="1329"/>
      <c r="Z12" s="1329"/>
      <c r="AA12" s="1329"/>
      <c r="AB12" s="1329"/>
      <c r="AC12" s="1329"/>
      <c r="AD12" s="1329"/>
      <c r="AE12" s="1329"/>
      <c r="AF12" s="1329"/>
      <c r="AG12" s="1329"/>
      <c r="AH12" s="1329"/>
      <c r="AI12" s="1329"/>
      <c r="AJ12" s="1329"/>
      <c r="AK12" s="1329"/>
      <c r="AL12" s="1329"/>
      <c r="AM12" s="1329"/>
      <c r="AN12" s="1329"/>
      <c r="AO12" s="1329"/>
      <c r="AP12" s="1329"/>
      <c r="AQ12" s="1329"/>
      <c r="AR12" s="1329"/>
      <c r="AS12" s="1329"/>
      <c r="AT12" s="1329"/>
      <c r="AU12" s="1329"/>
      <c r="AV12" s="1329"/>
      <c r="AW12" s="1329"/>
      <c r="AX12" s="1329"/>
      <c r="AY12" s="1329"/>
      <c r="AZ12" s="1329"/>
      <c r="BA12" s="1329"/>
      <c r="BB12" s="1329"/>
      <c r="BC12" s="1329"/>
      <c r="BD12" s="1329"/>
      <c r="BE12" s="1329"/>
    </row>
    <row r="13" ht="16.5" thickBot="1"/>
    <row r="14" spans="1:256" ht="15.75" customHeight="1" thickBot="1">
      <c r="A14" s="1330" t="s">
        <v>3</v>
      </c>
      <c r="B14" s="1286" t="s">
        <v>5</v>
      </c>
      <c r="C14" s="1287"/>
      <c r="D14" s="1287"/>
      <c r="E14" s="1288"/>
      <c r="F14" s="1286" t="s">
        <v>6</v>
      </c>
      <c r="G14" s="1287"/>
      <c r="H14" s="1287"/>
      <c r="I14" s="1288"/>
      <c r="J14" s="1268" t="s">
        <v>7</v>
      </c>
      <c r="K14" s="1270"/>
      <c r="L14" s="1270"/>
      <c r="M14" s="1270"/>
      <c r="N14" s="1268" t="s">
        <v>8</v>
      </c>
      <c r="O14" s="1270"/>
      <c r="P14" s="1270"/>
      <c r="Q14" s="1270"/>
      <c r="R14" s="1281"/>
      <c r="S14" s="1268" t="s">
        <v>9</v>
      </c>
      <c r="T14" s="1269"/>
      <c r="U14" s="1269"/>
      <c r="V14" s="1269"/>
      <c r="W14" s="1270"/>
      <c r="X14" s="1268" t="s">
        <v>10</v>
      </c>
      <c r="Y14" s="1270"/>
      <c r="Z14" s="1270"/>
      <c r="AA14" s="1281"/>
      <c r="AB14" s="1286" t="s">
        <v>11</v>
      </c>
      <c r="AC14" s="1287"/>
      <c r="AD14" s="1287"/>
      <c r="AE14" s="1288"/>
      <c r="AF14" s="1286" t="s">
        <v>12</v>
      </c>
      <c r="AG14" s="1287"/>
      <c r="AH14" s="1287"/>
      <c r="AI14" s="1288"/>
      <c r="AJ14" s="1268" t="s">
        <v>13</v>
      </c>
      <c r="AK14" s="1269"/>
      <c r="AL14" s="1269"/>
      <c r="AM14" s="1269"/>
      <c r="AN14" s="1270"/>
      <c r="AO14" s="1268" t="s">
        <v>14</v>
      </c>
      <c r="AP14" s="1270"/>
      <c r="AQ14" s="1270"/>
      <c r="AR14" s="1281"/>
      <c r="AS14" s="1268" t="s">
        <v>15</v>
      </c>
      <c r="AT14" s="1269"/>
      <c r="AU14" s="1269"/>
      <c r="AV14" s="1269"/>
      <c r="AW14" s="1270"/>
      <c r="AX14" s="1268" t="s">
        <v>4</v>
      </c>
      <c r="AY14" s="1270"/>
      <c r="AZ14" s="1270"/>
      <c r="BA14" s="1281"/>
      <c r="BB14" s="288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thickBot="1">
      <c r="A15" s="1331"/>
      <c r="B15" s="290">
        <v>1</v>
      </c>
      <c r="C15" s="291">
        <v>2</v>
      </c>
      <c r="D15" s="291">
        <v>3</v>
      </c>
      <c r="E15" s="292">
        <v>4</v>
      </c>
      <c r="F15" s="290">
        <v>5</v>
      </c>
      <c r="G15" s="291">
        <v>6</v>
      </c>
      <c r="H15" s="291">
        <v>7</v>
      </c>
      <c r="I15" s="292">
        <v>8</v>
      </c>
      <c r="J15" s="290">
        <v>9</v>
      </c>
      <c r="K15" s="291">
        <v>10</v>
      </c>
      <c r="L15" s="291">
        <v>11</v>
      </c>
      <c r="M15" s="293">
        <v>12</v>
      </c>
      <c r="N15" s="294">
        <v>13</v>
      </c>
      <c r="O15" s="290">
        <v>14</v>
      </c>
      <c r="P15" s="291">
        <v>15</v>
      </c>
      <c r="Q15" s="291">
        <v>16</v>
      </c>
      <c r="R15" s="292">
        <v>17</v>
      </c>
      <c r="S15" s="290">
        <v>18</v>
      </c>
      <c r="T15" s="291">
        <v>19</v>
      </c>
      <c r="U15" s="291">
        <v>20</v>
      </c>
      <c r="V15" s="292">
        <v>21</v>
      </c>
      <c r="W15" s="295">
        <v>22</v>
      </c>
      <c r="X15" s="290">
        <v>23</v>
      </c>
      <c r="Y15" s="291">
        <v>24</v>
      </c>
      <c r="Z15" s="291">
        <v>25</v>
      </c>
      <c r="AA15" s="292">
        <v>26</v>
      </c>
      <c r="AB15" s="290">
        <v>27</v>
      </c>
      <c r="AC15" s="291">
        <v>28</v>
      </c>
      <c r="AD15" s="291">
        <v>29</v>
      </c>
      <c r="AE15" s="292">
        <v>30</v>
      </c>
      <c r="AF15" s="290">
        <v>31</v>
      </c>
      <c r="AG15" s="291">
        <v>32</v>
      </c>
      <c r="AH15" s="291">
        <v>33</v>
      </c>
      <c r="AI15" s="292">
        <v>34</v>
      </c>
      <c r="AJ15" s="290">
        <v>35</v>
      </c>
      <c r="AK15" s="291">
        <v>36</v>
      </c>
      <c r="AL15" s="291">
        <v>37</v>
      </c>
      <c r="AM15" s="293">
        <v>38</v>
      </c>
      <c r="AN15" s="296">
        <v>39</v>
      </c>
      <c r="AO15" s="297">
        <v>40</v>
      </c>
      <c r="AP15" s="298">
        <v>41</v>
      </c>
      <c r="AQ15" s="291">
        <v>42</v>
      </c>
      <c r="AR15" s="292">
        <v>43</v>
      </c>
      <c r="AS15" s="290">
        <v>44</v>
      </c>
      <c r="AT15" s="291">
        <v>45</v>
      </c>
      <c r="AU15" s="291">
        <v>46</v>
      </c>
      <c r="AV15" s="292">
        <v>47</v>
      </c>
      <c r="AW15" s="295">
        <v>48</v>
      </c>
      <c r="AX15" s="290">
        <v>49</v>
      </c>
      <c r="AY15" s="291">
        <v>50</v>
      </c>
      <c r="AZ15" s="291">
        <v>51</v>
      </c>
      <c r="BA15" s="292">
        <v>52</v>
      </c>
      <c r="BB15" s="289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thickBot="1">
      <c r="A16" s="299">
        <v>1</v>
      </c>
      <c r="B16" s="300" t="s">
        <v>16</v>
      </c>
      <c r="C16" s="301"/>
      <c r="D16" s="302"/>
      <c r="E16" s="303"/>
      <c r="F16" s="304"/>
      <c r="G16" s="305"/>
      <c r="H16" s="305"/>
      <c r="I16" s="305"/>
      <c r="J16" s="306"/>
      <c r="K16" s="307"/>
      <c r="L16" s="305"/>
      <c r="M16" s="308"/>
      <c r="N16" s="309"/>
      <c r="O16" s="304"/>
      <c r="P16" s="305"/>
      <c r="Q16" s="310" t="s">
        <v>17</v>
      </c>
      <c r="R16" s="300" t="s">
        <v>16</v>
      </c>
      <c r="S16" s="301" t="s">
        <v>205</v>
      </c>
      <c r="T16" s="301" t="s">
        <v>205</v>
      </c>
      <c r="U16" s="301"/>
      <c r="V16" s="301"/>
      <c r="W16" s="312"/>
      <c r="X16" s="300"/>
      <c r="Y16" s="301"/>
      <c r="Z16" s="301"/>
      <c r="AA16" s="313"/>
      <c r="AB16" s="314"/>
      <c r="AC16" s="310"/>
      <c r="AD16" s="310"/>
      <c r="AE16" s="315"/>
      <c r="AF16" s="316"/>
      <c r="AG16" s="310"/>
      <c r="AH16" s="310"/>
      <c r="AI16" s="317"/>
      <c r="AJ16" s="300"/>
      <c r="AK16" s="301"/>
      <c r="AL16" s="301"/>
      <c r="AM16" s="301"/>
      <c r="AN16" s="313"/>
      <c r="AO16" s="301"/>
      <c r="AP16" s="318"/>
      <c r="AQ16" s="318" t="s">
        <v>17</v>
      </c>
      <c r="AR16" s="319" t="s">
        <v>18</v>
      </c>
      <c r="AS16" s="320" t="s">
        <v>18</v>
      </c>
      <c r="AT16" s="321" t="s">
        <v>18</v>
      </c>
      <c r="AU16" s="321" t="s">
        <v>18</v>
      </c>
      <c r="AV16" s="321" t="s">
        <v>18</v>
      </c>
      <c r="AW16" s="370" t="s">
        <v>18</v>
      </c>
      <c r="AX16" s="372" t="s">
        <v>18</v>
      </c>
      <c r="AY16" s="321" t="s">
        <v>18</v>
      </c>
      <c r="AZ16" s="321" t="s">
        <v>18</v>
      </c>
      <c r="BA16" s="322" t="s">
        <v>18</v>
      </c>
      <c r="BB16" s="287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thickBot="1">
      <c r="A17" s="299">
        <v>2</v>
      </c>
      <c r="B17" s="300" t="s">
        <v>16</v>
      </c>
      <c r="C17" s="301"/>
      <c r="D17" s="323"/>
      <c r="E17" s="324"/>
      <c r="F17" s="325"/>
      <c r="G17" s="326"/>
      <c r="H17" s="326"/>
      <c r="I17" s="326"/>
      <c r="J17" s="327"/>
      <c r="K17" s="328"/>
      <c r="L17" s="329"/>
      <c r="M17" s="330"/>
      <c r="N17" s="331"/>
      <c r="O17" s="332"/>
      <c r="P17" s="329"/>
      <c r="Q17" s="333" t="s">
        <v>17</v>
      </c>
      <c r="R17" s="334" t="s">
        <v>16</v>
      </c>
      <c r="S17" s="335" t="s">
        <v>205</v>
      </c>
      <c r="T17" s="335" t="s">
        <v>205</v>
      </c>
      <c r="U17" s="335"/>
      <c r="V17" s="335"/>
      <c r="W17" s="336"/>
      <c r="X17" s="334"/>
      <c r="Y17" s="335"/>
      <c r="Z17" s="335"/>
      <c r="AA17" s="337"/>
      <c r="AB17" s="333"/>
      <c r="AC17" s="318"/>
      <c r="AD17" s="318"/>
      <c r="AE17" s="311"/>
      <c r="AF17" s="316"/>
      <c r="AG17" s="310"/>
      <c r="AH17" s="310"/>
      <c r="AI17" s="317"/>
      <c r="AJ17" s="316"/>
      <c r="AK17" s="310"/>
      <c r="AL17" s="310"/>
      <c r="AM17" s="310"/>
      <c r="AN17" s="315"/>
      <c r="AO17" s="310"/>
      <c r="AP17" s="318"/>
      <c r="AQ17" s="318" t="s">
        <v>17</v>
      </c>
      <c r="AR17" s="319" t="s">
        <v>18</v>
      </c>
      <c r="AS17" s="334" t="s">
        <v>18</v>
      </c>
      <c r="AT17" s="333" t="s">
        <v>18</v>
      </c>
      <c r="AU17" s="318" t="s">
        <v>18</v>
      </c>
      <c r="AV17" s="318" t="s">
        <v>18</v>
      </c>
      <c r="AW17" s="319" t="s">
        <v>18</v>
      </c>
      <c r="AX17" s="373" t="s">
        <v>18</v>
      </c>
      <c r="AY17" s="318" t="s">
        <v>18</v>
      </c>
      <c r="AZ17" s="321" t="s">
        <v>18</v>
      </c>
      <c r="BA17" s="322" t="s">
        <v>18</v>
      </c>
      <c r="BB17" s="289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thickBot="1">
      <c r="A18" s="338">
        <v>3</v>
      </c>
      <c r="B18" s="300" t="s">
        <v>16</v>
      </c>
      <c r="C18" s="301" t="s">
        <v>82</v>
      </c>
      <c r="D18" s="339"/>
      <c r="E18" s="340"/>
      <c r="F18" s="341"/>
      <c r="G18" s="339"/>
      <c r="H18" s="339"/>
      <c r="I18" s="339"/>
      <c r="J18" s="340"/>
      <c r="K18" s="342"/>
      <c r="L18" s="343"/>
      <c r="M18" s="344"/>
      <c r="N18" s="345"/>
      <c r="O18" s="346"/>
      <c r="P18" s="343"/>
      <c r="Q18" s="347" t="s">
        <v>17</v>
      </c>
      <c r="R18" s="348" t="s">
        <v>83</v>
      </c>
      <c r="S18" s="349" t="s">
        <v>16</v>
      </c>
      <c r="T18" s="350" t="s">
        <v>205</v>
      </c>
      <c r="U18" s="350"/>
      <c r="V18" s="350"/>
      <c r="W18" s="351"/>
      <c r="X18" s="349"/>
      <c r="Y18" s="350"/>
      <c r="Z18" s="350"/>
      <c r="AA18" s="352"/>
      <c r="AB18" s="353"/>
      <c r="AC18" s="350"/>
      <c r="AD18" s="350" t="s">
        <v>84</v>
      </c>
      <c r="AE18" s="348" t="s">
        <v>17</v>
      </c>
      <c r="AF18" s="354" t="s">
        <v>19</v>
      </c>
      <c r="AG18" s="355" t="s">
        <v>19</v>
      </c>
      <c r="AH18" s="355" t="s">
        <v>19</v>
      </c>
      <c r="AI18" s="356" t="s">
        <v>19</v>
      </c>
      <c r="AJ18" s="357" t="s">
        <v>19</v>
      </c>
      <c r="AK18" s="347" t="s">
        <v>19</v>
      </c>
      <c r="AL18" s="347" t="s">
        <v>19</v>
      </c>
      <c r="AM18" s="347" t="s">
        <v>19</v>
      </c>
      <c r="AN18" s="348" t="s">
        <v>19</v>
      </c>
      <c r="AO18" s="347" t="s">
        <v>19</v>
      </c>
      <c r="AP18" s="347" t="s">
        <v>19</v>
      </c>
      <c r="AQ18" s="347" t="s">
        <v>201</v>
      </c>
      <c r="AR18" s="356" t="s">
        <v>201</v>
      </c>
      <c r="AS18" s="358" t="s">
        <v>202</v>
      </c>
      <c r="AT18" s="359" t="s">
        <v>202</v>
      </c>
      <c r="AU18" s="360" t="s">
        <v>202</v>
      </c>
      <c r="AV18" s="360" t="s">
        <v>202</v>
      </c>
      <c r="AW18" s="371" t="s">
        <v>202</v>
      </c>
      <c r="AX18" s="374" t="s">
        <v>202</v>
      </c>
      <c r="AY18" s="360" t="s">
        <v>202</v>
      </c>
      <c r="AZ18" s="360" t="s">
        <v>202</v>
      </c>
      <c r="BA18" s="361" t="s">
        <v>202</v>
      </c>
      <c r="BB18" s="286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57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47" ht="15.75">
      <c r="A20" s="1389" t="s">
        <v>206</v>
      </c>
      <c r="B20" s="1389"/>
      <c r="C20" s="1389"/>
      <c r="D20" s="1389"/>
      <c r="E20" s="1389"/>
      <c r="F20" s="1389"/>
      <c r="G20" s="1389"/>
      <c r="H20" s="1389"/>
      <c r="I20" s="1389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0"/>
      <c r="AD20" s="1390"/>
      <c r="AE20" s="1390"/>
      <c r="AF20" s="1390"/>
      <c r="AG20" s="1390"/>
      <c r="AH20" s="1390"/>
      <c r="AI20" s="1390"/>
      <c r="AJ20" s="1390"/>
      <c r="AK20" s="1390"/>
      <c r="AL20" s="1390"/>
      <c r="AM20" s="1390"/>
      <c r="AN20" s="1390"/>
      <c r="AO20" s="1390"/>
      <c r="AP20" s="1390"/>
      <c r="AQ20" s="1390"/>
      <c r="AR20" s="1390"/>
      <c r="AS20" s="1390"/>
      <c r="AT20" s="1390"/>
      <c r="AU20" s="1390"/>
    </row>
    <row r="21" spans="1:60" ht="19.5" thickBot="1">
      <c r="A21" s="1333" t="s">
        <v>208</v>
      </c>
      <c r="B21" s="1334"/>
      <c r="C21" s="1334"/>
      <c r="D21" s="1334"/>
      <c r="E21" s="1334"/>
      <c r="F21" s="1334"/>
      <c r="G21" s="1334"/>
      <c r="H21" s="1334"/>
      <c r="I21" s="1334"/>
      <c r="J21" s="1334"/>
      <c r="K21" s="1334"/>
      <c r="L21" s="1334"/>
      <c r="M21" s="1334"/>
      <c r="N21" s="1334"/>
      <c r="O21" s="1334"/>
      <c r="P21" s="1334"/>
      <c r="Q21" s="1334"/>
      <c r="R21" s="1334"/>
      <c r="S21" s="1334"/>
      <c r="T21" s="1334"/>
      <c r="U21" s="1334"/>
      <c r="V21" s="1334"/>
      <c r="W21" s="1334"/>
      <c r="X21" s="1334"/>
      <c r="Y21" s="1334"/>
      <c r="Z21" s="1334"/>
      <c r="AA21" s="1334"/>
      <c r="AB21" s="1334"/>
      <c r="AC21" s="1334"/>
      <c r="AD21" s="1334"/>
      <c r="AE21" s="1334"/>
      <c r="AF21" s="1334"/>
      <c r="AG21" s="1334"/>
      <c r="AH21" s="1334"/>
      <c r="AI21" s="1334"/>
      <c r="AJ21" s="1334"/>
      <c r="AK21" s="1334"/>
      <c r="AL21" s="1334"/>
      <c r="AM21" s="1334"/>
      <c r="AN21" s="1334"/>
      <c r="AO21" s="1334"/>
      <c r="AP21" s="1334"/>
      <c r="AQ21" s="1334"/>
      <c r="AR21" s="1334"/>
      <c r="AS21" s="1334"/>
      <c r="AT21" s="1334"/>
      <c r="AU21" s="1334"/>
      <c r="AV21" s="1334"/>
      <c r="AW21" s="1334"/>
      <c r="AX21" s="1334"/>
      <c r="AY21" s="1334"/>
      <c r="AZ21" s="1334"/>
      <c r="BA21" s="1334"/>
      <c r="BB21" s="84"/>
      <c r="BC21" s="84"/>
      <c r="BD21" s="84"/>
      <c r="BE21" s="84"/>
      <c r="BF21" s="84"/>
      <c r="BG21" s="84"/>
      <c r="BH21" s="84"/>
    </row>
    <row r="22" spans="1:60" ht="12.75" customHeight="1">
      <c r="A22" s="1335" t="s">
        <v>3</v>
      </c>
      <c r="B22" s="1336"/>
      <c r="C22" s="1282" t="s">
        <v>207</v>
      </c>
      <c r="D22" s="1283"/>
      <c r="E22" s="1283"/>
      <c r="F22" s="1283"/>
      <c r="G22" s="1395" t="s">
        <v>275</v>
      </c>
      <c r="H22" s="1396"/>
      <c r="I22" s="1396"/>
      <c r="J22" s="1395" t="s">
        <v>276</v>
      </c>
      <c r="K22" s="1396"/>
      <c r="L22" s="1347" t="s">
        <v>101</v>
      </c>
      <c r="M22" s="1348"/>
      <c r="N22" s="1348"/>
      <c r="O22" s="1348"/>
      <c r="P22" s="1349"/>
      <c r="Q22" s="1341" t="s">
        <v>102</v>
      </c>
      <c r="R22" s="1283"/>
      <c r="S22" s="1342"/>
      <c r="T22" s="1341" t="s">
        <v>203</v>
      </c>
      <c r="U22" s="1283"/>
      <c r="V22" s="1283"/>
      <c r="W22" s="1388" t="s">
        <v>98</v>
      </c>
      <c r="X22" s="1283"/>
      <c r="Y22" s="1336"/>
      <c r="Z22" s="86"/>
      <c r="AA22" s="1289" t="s">
        <v>103</v>
      </c>
      <c r="AB22" s="1290"/>
      <c r="AC22" s="1290"/>
      <c r="AD22" s="1290"/>
      <c r="AE22" s="1290"/>
      <c r="AF22" s="1291"/>
      <c r="AG22" s="1292"/>
      <c r="AH22" s="1300" t="s">
        <v>209</v>
      </c>
      <c r="AI22" s="1291"/>
      <c r="AJ22" s="1291"/>
      <c r="AK22" s="1301"/>
      <c r="AL22" s="1301"/>
      <c r="AM22" s="1302"/>
      <c r="AN22" s="1277" t="s">
        <v>345</v>
      </c>
      <c r="AO22" s="1277"/>
      <c r="AP22" s="1277"/>
      <c r="AQ22" s="1277"/>
      <c r="AR22" s="1278"/>
      <c r="AS22" s="362"/>
      <c r="AT22" s="362"/>
      <c r="AU22" s="362"/>
      <c r="AV22" s="362"/>
      <c r="AW22" s="362"/>
      <c r="AX22" s="362"/>
      <c r="AY22" s="363"/>
      <c r="AZ22" s="288"/>
      <c r="BA22" s="288"/>
      <c r="BB22" s="2"/>
      <c r="BC22" s="2"/>
      <c r="BD22" s="6"/>
      <c r="BE22" s="85"/>
      <c r="BF22" s="84"/>
      <c r="BG22" s="84"/>
      <c r="BH22" s="84"/>
    </row>
    <row r="23" spans="1:60" ht="22.5" customHeight="1">
      <c r="A23" s="1337"/>
      <c r="B23" s="1338"/>
      <c r="C23" s="1284"/>
      <c r="D23" s="1284"/>
      <c r="E23" s="1284"/>
      <c r="F23" s="1284"/>
      <c r="G23" s="1397"/>
      <c r="H23" s="1398"/>
      <c r="I23" s="1398"/>
      <c r="J23" s="1397"/>
      <c r="K23" s="1398"/>
      <c r="L23" s="1350"/>
      <c r="M23" s="1351"/>
      <c r="N23" s="1351"/>
      <c r="O23" s="1351"/>
      <c r="P23" s="1352"/>
      <c r="Q23" s="1343"/>
      <c r="R23" s="1284"/>
      <c r="S23" s="1344"/>
      <c r="T23" s="1343"/>
      <c r="U23" s="1284"/>
      <c r="V23" s="1284"/>
      <c r="W23" s="1337"/>
      <c r="X23" s="1284"/>
      <c r="Y23" s="1338"/>
      <c r="Z23" s="86"/>
      <c r="AA23" s="1293"/>
      <c r="AB23" s="1294"/>
      <c r="AC23" s="1294"/>
      <c r="AD23" s="1294"/>
      <c r="AE23" s="1294"/>
      <c r="AF23" s="1295"/>
      <c r="AG23" s="1296"/>
      <c r="AH23" s="1303"/>
      <c r="AI23" s="1295"/>
      <c r="AJ23" s="1295"/>
      <c r="AK23" s="1304"/>
      <c r="AL23" s="1304"/>
      <c r="AM23" s="1305"/>
      <c r="AN23" s="1279"/>
      <c r="AO23" s="1279"/>
      <c r="AP23" s="1279"/>
      <c r="AQ23" s="1279"/>
      <c r="AR23" s="1280"/>
      <c r="AS23" s="362"/>
      <c r="AT23" s="362"/>
      <c r="AU23" s="362"/>
      <c r="AV23" s="362"/>
      <c r="AW23" s="362"/>
      <c r="AX23" s="362"/>
      <c r="AY23" s="288"/>
      <c r="AZ23" s="288"/>
      <c r="BA23" s="288"/>
      <c r="BB23" s="2"/>
      <c r="BC23" s="2"/>
      <c r="BD23" s="6"/>
      <c r="BE23" s="85"/>
      <c r="BF23" s="84"/>
      <c r="BG23" s="84"/>
      <c r="BH23" s="84"/>
    </row>
    <row r="24" spans="1:60" ht="37.5" customHeight="1" thickBot="1">
      <c r="A24" s="1339"/>
      <c r="B24" s="1340"/>
      <c r="C24" s="1285"/>
      <c r="D24" s="1285"/>
      <c r="E24" s="1285"/>
      <c r="F24" s="1285"/>
      <c r="G24" s="1399"/>
      <c r="H24" s="1400"/>
      <c r="I24" s="1400"/>
      <c r="J24" s="1399"/>
      <c r="K24" s="1400"/>
      <c r="L24" s="1353"/>
      <c r="M24" s="1354"/>
      <c r="N24" s="1354"/>
      <c r="O24" s="1354"/>
      <c r="P24" s="1355"/>
      <c r="Q24" s="1345"/>
      <c r="R24" s="1285"/>
      <c r="S24" s="1346"/>
      <c r="T24" s="1345"/>
      <c r="U24" s="1285"/>
      <c r="V24" s="1285"/>
      <c r="W24" s="1339"/>
      <c r="X24" s="1285"/>
      <c r="Y24" s="1340"/>
      <c r="Z24" s="86"/>
      <c r="AA24" s="1297"/>
      <c r="AB24" s="1298"/>
      <c r="AC24" s="1298"/>
      <c r="AD24" s="1298"/>
      <c r="AE24" s="1298"/>
      <c r="AF24" s="1298"/>
      <c r="AG24" s="1299"/>
      <c r="AH24" s="1306"/>
      <c r="AI24" s="1298"/>
      <c r="AJ24" s="1298"/>
      <c r="AK24" s="1298"/>
      <c r="AL24" s="1298"/>
      <c r="AM24" s="1299"/>
      <c r="AN24" s="1279"/>
      <c r="AO24" s="1279"/>
      <c r="AP24" s="1279"/>
      <c r="AQ24" s="1279"/>
      <c r="AR24" s="1280"/>
      <c r="AS24" s="362"/>
      <c r="AT24" s="362"/>
      <c r="AU24" s="362"/>
      <c r="AV24" s="362"/>
      <c r="AW24" s="362"/>
      <c r="AX24" s="362"/>
      <c r="AY24" s="288"/>
      <c r="AZ24" s="288"/>
      <c r="BA24" s="288"/>
      <c r="BB24" s="284"/>
      <c r="BC24" s="4"/>
      <c r="BD24" s="6"/>
      <c r="BE24" s="85"/>
      <c r="BF24" s="84"/>
      <c r="BG24" s="84"/>
      <c r="BH24" s="84"/>
    </row>
    <row r="25" spans="1:60" ht="41.25" customHeight="1">
      <c r="A25" s="1315">
        <v>1</v>
      </c>
      <c r="B25" s="1326"/>
      <c r="C25" s="1323">
        <v>36</v>
      </c>
      <c r="D25" s="1324"/>
      <c r="E25" s="1324"/>
      <c r="F25" s="1324"/>
      <c r="G25" s="1393">
        <v>2</v>
      </c>
      <c r="H25" s="1393"/>
      <c r="I25" s="1393"/>
      <c r="J25" s="1393">
        <v>2</v>
      </c>
      <c r="K25" s="1393"/>
      <c r="L25" s="1356"/>
      <c r="M25" s="1357"/>
      <c r="N25" s="1357"/>
      <c r="O25" s="1357"/>
      <c r="P25" s="1358"/>
      <c r="Q25" s="1309"/>
      <c r="R25" s="1327"/>
      <c r="S25" s="1328"/>
      <c r="T25" s="1312">
        <v>12</v>
      </c>
      <c r="U25" s="1332"/>
      <c r="V25" s="1332"/>
      <c r="W25" s="1315">
        <f>SUM(C25:V25)</f>
        <v>52</v>
      </c>
      <c r="X25" s="1332"/>
      <c r="Y25" s="1326"/>
      <c r="Z25" s="86"/>
      <c r="AA25" s="1359" t="s">
        <v>20</v>
      </c>
      <c r="AB25" s="1360"/>
      <c r="AC25" s="1360"/>
      <c r="AD25" s="1360"/>
      <c r="AE25" s="1360"/>
      <c r="AF25" s="1361"/>
      <c r="AG25" s="1362"/>
      <c r="AH25" s="1366" t="s">
        <v>93</v>
      </c>
      <c r="AI25" s="1367"/>
      <c r="AJ25" s="1367"/>
      <c r="AK25" s="1368"/>
      <c r="AL25" s="1368"/>
      <c r="AM25" s="1369"/>
      <c r="AN25" s="1371" t="s">
        <v>274</v>
      </c>
      <c r="AO25" s="1371"/>
      <c r="AP25" s="1371"/>
      <c r="AQ25" s="1371"/>
      <c r="AR25" s="1372"/>
      <c r="AS25" s="362"/>
      <c r="AT25" s="362"/>
      <c r="AU25" s="362"/>
      <c r="AV25" s="362"/>
      <c r="AW25" s="362"/>
      <c r="AX25" s="362"/>
      <c r="AY25" s="288"/>
      <c r="AZ25" s="288"/>
      <c r="BA25" s="288"/>
      <c r="BB25" s="84"/>
      <c r="BC25" s="84"/>
      <c r="BD25" s="84"/>
      <c r="BE25" s="84"/>
      <c r="BF25" s="84"/>
      <c r="BG25" s="84"/>
      <c r="BH25" s="84"/>
    </row>
    <row r="26" spans="1:53" ht="18.75" customHeight="1" thickBot="1">
      <c r="A26" s="1315">
        <v>2</v>
      </c>
      <c r="B26" s="1314"/>
      <c r="C26" s="1323">
        <v>36</v>
      </c>
      <c r="D26" s="1324"/>
      <c r="E26" s="1324"/>
      <c r="F26" s="1324"/>
      <c r="G26" s="1393">
        <v>2</v>
      </c>
      <c r="H26" s="1393"/>
      <c r="I26" s="1393"/>
      <c r="J26" s="1393">
        <v>2</v>
      </c>
      <c r="K26" s="1393"/>
      <c r="L26" s="1315"/>
      <c r="M26" s="1317"/>
      <c r="N26" s="1317"/>
      <c r="O26" s="1317"/>
      <c r="P26" s="1318"/>
      <c r="Q26" s="1309"/>
      <c r="R26" s="1310"/>
      <c r="S26" s="1311"/>
      <c r="T26" s="1312">
        <v>12</v>
      </c>
      <c r="U26" s="1313"/>
      <c r="V26" s="1314"/>
      <c r="W26" s="1315">
        <f>SUM(C26:V26)</f>
        <v>52</v>
      </c>
      <c r="X26" s="1313"/>
      <c r="Y26" s="1314"/>
      <c r="Z26" s="86"/>
      <c r="AA26" s="1363"/>
      <c r="AB26" s="1364"/>
      <c r="AC26" s="1364"/>
      <c r="AD26" s="1364"/>
      <c r="AE26" s="1364"/>
      <c r="AF26" s="1364"/>
      <c r="AG26" s="1365"/>
      <c r="AH26" s="1370"/>
      <c r="AI26" s="1354"/>
      <c r="AJ26" s="1354"/>
      <c r="AK26" s="1354"/>
      <c r="AL26" s="1354"/>
      <c r="AM26" s="1355"/>
      <c r="AN26" s="1373"/>
      <c r="AO26" s="1373"/>
      <c r="AP26" s="1373"/>
      <c r="AQ26" s="1373"/>
      <c r="AR26" s="1374"/>
      <c r="AS26" s="368"/>
      <c r="AT26" s="368"/>
      <c r="AU26" s="368"/>
      <c r="AV26" s="368"/>
      <c r="AW26" s="368"/>
      <c r="AX26" s="368"/>
      <c r="AY26" s="368"/>
      <c r="AZ26" s="368"/>
      <c r="BA26" s="368"/>
    </row>
    <row r="27" spans="1:53" ht="19.5" thickBot="1">
      <c r="A27" s="1307">
        <v>3</v>
      </c>
      <c r="B27" s="1275"/>
      <c r="C27" s="1323">
        <v>23</v>
      </c>
      <c r="D27" s="1324"/>
      <c r="E27" s="1324"/>
      <c r="F27" s="1324"/>
      <c r="G27" s="1393">
        <v>3</v>
      </c>
      <c r="H27" s="1393"/>
      <c r="I27" s="1393"/>
      <c r="J27" s="1393">
        <v>3</v>
      </c>
      <c r="K27" s="1393"/>
      <c r="L27" s="1320">
        <v>11</v>
      </c>
      <c r="M27" s="1321"/>
      <c r="N27" s="1321"/>
      <c r="O27" s="1321"/>
      <c r="P27" s="1322"/>
      <c r="Q27" s="1316">
        <v>2</v>
      </c>
      <c r="R27" s="1273"/>
      <c r="S27" s="1273"/>
      <c r="T27" s="1272">
        <v>1</v>
      </c>
      <c r="U27" s="1273"/>
      <c r="V27" s="1273"/>
      <c r="W27" s="1274">
        <f>SUM(C27:V27)</f>
        <v>43</v>
      </c>
      <c r="X27" s="1273"/>
      <c r="Y27" s="1275"/>
      <c r="Z27" s="86"/>
      <c r="AA27" s="364"/>
      <c r="AB27" s="364"/>
      <c r="AC27" s="364"/>
      <c r="AD27" s="364"/>
      <c r="AE27" s="364"/>
      <c r="AF27" s="365"/>
      <c r="AG27" s="365"/>
      <c r="AH27" s="365"/>
      <c r="AI27" s="366"/>
      <c r="AJ27" s="366"/>
      <c r="AK27" s="366"/>
      <c r="AL27" s="87"/>
      <c r="AM27" s="367"/>
      <c r="AN27" s="367"/>
      <c r="AO27" s="367"/>
      <c r="AP27" s="367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</row>
    <row r="28" spans="1:53" ht="35.25" customHeight="1" thickBot="1">
      <c r="A28" s="1268" t="s">
        <v>21</v>
      </c>
      <c r="B28" s="1308"/>
      <c r="C28" s="1268">
        <f>SUM(C25:F27)</f>
        <v>95</v>
      </c>
      <c r="D28" s="1269"/>
      <c r="E28" s="1269"/>
      <c r="F28" s="1269"/>
      <c r="G28" s="1394">
        <v>7</v>
      </c>
      <c r="H28" s="1394"/>
      <c r="I28" s="1394"/>
      <c r="J28" s="1393">
        <v>7</v>
      </c>
      <c r="K28" s="1393"/>
      <c r="L28" s="1268">
        <v>11</v>
      </c>
      <c r="M28" s="1270"/>
      <c r="N28" s="1270"/>
      <c r="O28" s="1270"/>
      <c r="P28" s="1319"/>
      <c r="Q28" s="1276">
        <f>SUM(Q25:S27)</f>
        <v>2</v>
      </c>
      <c r="R28" s="1269"/>
      <c r="S28" s="1269"/>
      <c r="T28" s="1276">
        <f>SUM(T25:V27)</f>
        <v>25</v>
      </c>
      <c r="U28" s="1269"/>
      <c r="V28" s="1269"/>
      <c r="W28" s="1268">
        <f>SUM(W25:Y27)</f>
        <v>147</v>
      </c>
      <c r="X28" s="1269"/>
      <c r="Y28" s="1271"/>
      <c r="Z28" s="86"/>
      <c r="AA28" s="369"/>
      <c r="AB28" s="364"/>
      <c r="AC28" s="364"/>
      <c r="AD28" s="364"/>
      <c r="AE28" s="364"/>
      <c r="AF28" s="287"/>
      <c r="AG28" s="287"/>
      <c r="AH28" s="287"/>
      <c r="AI28" s="287"/>
      <c r="AJ28" s="287"/>
      <c r="AK28" s="287"/>
      <c r="AL28" s="88"/>
      <c r="AM28" s="367"/>
      <c r="AN28" s="367"/>
      <c r="AO28" s="367"/>
      <c r="AP28" s="367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</row>
  </sheetData>
  <sheetProtection selectLockedCells="1" selectUnlockedCells="1"/>
  <mergeCells count="83">
    <mergeCell ref="G27:I27"/>
    <mergeCell ref="J27:K27"/>
    <mergeCell ref="G28:I28"/>
    <mergeCell ref="J28:K28"/>
    <mergeCell ref="G22:I24"/>
    <mergeCell ref="J22:K24"/>
    <mergeCell ref="G25:I25"/>
    <mergeCell ref="J25:K25"/>
    <mergeCell ref="G26:I26"/>
    <mergeCell ref="J26:K26"/>
    <mergeCell ref="B14:E14"/>
    <mergeCell ref="J14:M14"/>
    <mergeCell ref="AO9:BE10"/>
    <mergeCell ref="W22:Y24"/>
    <mergeCell ref="A20:AU20"/>
    <mergeCell ref="P8:AN9"/>
    <mergeCell ref="P10:AN10"/>
    <mergeCell ref="N14:R14"/>
    <mergeCell ref="AO11:BE11"/>
    <mergeCell ref="F14:I14"/>
    <mergeCell ref="P4:AN4"/>
    <mergeCell ref="P5:AN5"/>
    <mergeCell ref="P6:AN6"/>
    <mergeCell ref="A7:O7"/>
    <mergeCell ref="AO4:BE5"/>
    <mergeCell ref="AO6:BE8"/>
    <mergeCell ref="A4:O4"/>
    <mergeCell ref="P7:AN7"/>
    <mergeCell ref="A1:O1"/>
    <mergeCell ref="P1:AN1"/>
    <mergeCell ref="AO1:BE1"/>
    <mergeCell ref="AO2:BE2"/>
    <mergeCell ref="A3:O3"/>
    <mergeCell ref="P3:AN3"/>
    <mergeCell ref="AO3:BE3"/>
    <mergeCell ref="A2:O2"/>
    <mergeCell ref="C25:F25"/>
    <mergeCell ref="A21:BA21"/>
    <mergeCell ref="A22:B24"/>
    <mergeCell ref="Q22:S24"/>
    <mergeCell ref="T22:V24"/>
    <mergeCell ref="L22:P24"/>
    <mergeCell ref="L25:P25"/>
    <mergeCell ref="AA25:AG26"/>
    <mergeCell ref="AH25:AM26"/>
    <mergeCell ref="AN25:AR26"/>
    <mergeCell ref="C26:F26"/>
    <mergeCell ref="C27:F27"/>
    <mergeCell ref="C28:F28"/>
    <mergeCell ref="A6:O6"/>
    <mergeCell ref="A25:B25"/>
    <mergeCell ref="Q25:S25"/>
    <mergeCell ref="A12:BE12"/>
    <mergeCell ref="A14:A15"/>
    <mergeCell ref="T25:V25"/>
    <mergeCell ref="W25:Y25"/>
    <mergeCell ref="A27:B27"/>
    <mergeCell ref="A28:B28"/>
    <mergeCell ref="Q26:S26"/>
    <mergeCell ref="T26:V26"/>
    <mergeCell ref="W26:Y26"/>
    <mergeCell ref="Q27:S27"/>
    <mergeCell ref="A26:B26"/>
    <mergeCell ref="L26:P26"/>
    <mergeCell ref="L28:P28"/>
    <mergeCell ref="L27:P27"/>
    <mergeCell ref="AX14:BA14"/>
    <mergeCell ref="C22:F24"/>
    <mergeCell ref="S14:W14"/>
    <mergeCell ref="X14:AA14"/>
    <mergeCell ref="AB14:AE14"/>
    <mergeCell ref="AF14:AI14"/>
    <mergeCell ref="AJ14:AN14"/>
    <mergeCell ref="AA22:AG24"/>
    <mergeCell ref="AH22:AM24"/>
    <mergeCell ref="AO14:AR14"/>
    <mergeCell ref="AS14:AW14"/>
    <mergeCell ref="W28:Y28"/>
    <mergeCell ref="T27:V27"/>
    <mergeCell ref="W27:Y27"/>
    <mergeCell ref="Q28:S28"/>
    <mergeCell ref="T28:V28"/>
    <mergeCell ref="AN22:AR2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96"/>
  <sheetViews>
    <sheetView tabSelected="1" view="pageBreakPreview" zoomScale="86" zoomScaleNormal="50" zoomScaleSheetLayoutView="86" zoomScalePageLayoutView="0" workbookViewId="0" topLeftCell="A1">
      <pane ySplit="8" topLeftCell="A72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11.25390625" style="1140" customWidth="1"/>
    <col min="2" max="2" width="54.125" style="1147" customWidth="1"/>
    <col min="3" max="3" width="6.125" style="1146" customWidth="1"/>
    <col min="4" max="4" width="5.875" style="1148" customWidth="1"/>
    <col min="5" max="6" width="5.875" style="1146" customWidth="1"/>
    <col min="7" max="7" width="12.00390625" style="1146" customWidth="1"/>
    <col min="8" max="8" width="12.75390625" style="1147" customWidth="1"/>
    <col min="9" max="9" width="7.875" style="1147" customWidth="1"/>
    <col min="10" max="10" width="8.00390625" style="1147" customWidth="1"/>
    <col min="11" max="11" width="5.375" style="1147" customWidth="1"/>
    <col min="12" max="12" width="7.25390625" style="1147" customWidth="1"/>
    <col min="13" max="13" width="9.625" style="1147" customWidth="1"/>
    <col min="14" max="14" width="9.375" style="1147" customWidth="1"/>
    <col min="15" max="15" width="7.00390625" style="1147" customWidth="1"/>
    <col min="16" max="16" width="4.875" style="1147" customWidth="1"/>
    <col min="17" max="17" width="7.625" style="1149" customWidth="1"/>
    <col min="18" max="18" width="4.375" style="1149" customWidth="1"/>
    <col min="19" max="19" width="2.875" style="1147" customWidth="1"/>
    <col min="20" max="22" width="0" style="1147" hidden="1" customWidth="1"/>
    <col min="23" max="24" width="7.625" style="1071" customWidth="1"/>
    <col min="25" max="25" width="9.125" style="1071" customWidth="1"/>
    <col min="26" max="46" width="9.125" style="8" hidden="1" customWidth="1"/>
    <col min="47" max="47" width="0" style="8" hidden="1" customWidth="1"/>
    <col min="48" max="16384" width="9.125" style="8" customWidth="1"/>
  </cols>
  <sheetData>
    <row r="1" spans="1:25" ht="15.75" customHeight="1">
      <c r="A1" s="1571" t="s">
        <v>253</v>
      </c>
      <c r="B1" s="1571"/>
      <c r="C1" s="1572"/>
      <c r="D1" s="1572"/>
      <c r="E1" s="1572"/>
      <c r="F1" s="1572"/>
      <c r="G1" s="1572"/>
      <c r="H1" s="1571"/>
      <c r="I1" s="1571"/>
      <c r="J1" s="1571"/>
      <c r="K1" s="1571"/>
      <c r="L1" s="1571"/>
      <c r="M1" s="1571"/>
      <c r="N1" s="1571"/>
      <c r="O1" s="1571"/>
      <c r="P1" s="1571"/>
      <c r="Q1" s="1571"/>
      <c r="R1" s="1571"/>
      <c r="S1" s="1571"/>
      <c r="T1" s="1571"/>
      <c r="U1" s="1571"/>
      <c r="V1" s="1571"/>
      <c r="W1" s="1573"/>
      <c r="X1" s="1573"/>
      <c r="Y1" s="1573"/>
    </row>
    <row r="2" spans="1:25" s="13" customFormat="1" ht="12.75" customHeight="1">
      <c r="A2" s="1537" t="s">
        <v>22</v>
      </c>
      <c r="B2" s="1523" t="s">
        <v>23</v>
      </c>
      <c r="C2" s="1526" t="s">
        <v>24</v>
      </c>
      <c r="D2" s="1527"/>
      <c r="E2" s="1527"/>
      <c r="F2" s="1528"/>
      <c r="G2" s="1521" t="s">
        <v>25</v>
      </c>
      <c r="H2" s="1523" t="s">
        <v>26</v>
      </c>
      <c r="I2" s="1523"/>
      <c r="J2" s="1523"/>
      <c r="K2" s="1523"/>
      <c r="L2" s="1523"/>
      <c r="M2" s="1523"/>
      <c r="N2" s="1574" t="s">
        <v>27</v>
      </c>
      <c r="O2" s="1575"/>
      <c r="P2" s="1575"/>
      <c r="Q2" s="1575"/>
      <c r="R2" s="1575"/>
      <c r="S2" s="1575"/>
      <c r="T2" s="1575"/>
      <c r="U2" s="1575"/>
      <c r="V2" s="1575"/>
      <c r="W2" s="1576"/>
      <c r="X2" s="1576"/>
      <c r="Y2" s="1577"/>
    </row>
    <row r="3" spans="1:25" s="13" customFormat="1" ht="36.75" customHeight="1">
      <c r="A3" s="1538"/>
      <c r="B3" s="1536"/>
      <c r="C3" s="1529"/>
      <c r="D3" s="1530"/>
      <c r="E3" s="1530"/>
      <c r="F3" s="1531"/>
      <c r="G3" s="1522"/>
      <c r="H3" s="1516" t="s">
        <v>28</v>
      </c>
      <c r="I3" s="1520" t="s">
        <v>29</v>
      </c>
      <c r="J3" s="1520"/>
      <c r="K3" s="1520"/>
      <c r="L3" s="1520"/>
      <c r="M3" s="1516" t="s">
        <v>30</v>
      </c>
      <c r="N3" s="1578"/>
      <c r="O3" s="1579"/>
      <c r="P3" s="1579"/>
      <c r="Q3" s="1579"/>
      <c r="R3" s="1579"/>
      <c r="S3" s="1579"/>
      <c r="T3" s="1579"/>
      <c r="U3" s="1579"/>
      <c r="V3" s="1579"/>
      <c r="W3" s="1554"/>
      <c r="X3" s="1554"/>
      <c r="Y3" s="1580"/>
    </row>
    <row r="4" spans="1:25" s="13" customFormat="1" ht="12.75" customHeight="1">
      <c r="A4" s="1538"/>
      <c r="B4" s="1536"/>
      <c r="C4" s="1515" t="s">
        <v>31</v>
      </c>
      <c r="D4" s="1515" t="s">
        <v>32</v>
      </c>
      <c r="E4" s="1532" t="s">
        <v>114</v>
      </c>
      <c r="F4" s="1533"/>
      <c r="G4" s="1522"/>
      <c r="H4" s="1516"/>
      <c r="I4" s="1516" t="s">
        <v>112</v>
      </c>
      <c r="J4" s="1521" t="s">
        <v>33</v>
      </c>
      <c r="K4" s="1513" t="s">
        <v>34</v>
      </c>
      <c r="L4" s="1513" t="s">
        <v>35</v>
      </c>
      <c r="M4" s="1516"/>
      <c r="N4" s="1520" t="s">
        <v>271</v>
      </c>
      <c r="O4" s="1520"/>
      <c r="P4" s="1520"/>
      <c r="Q4" s="1520" t="s">
        <v>272</v>
      </c>
      <c r="R4" s="1520"/>
      <c r="S4" s="1520"/>
      <c r="T4" s="1520" t="s">
        <v>37</v>
      </c>
      <c r="U4" s="1520"/>
      <c r="V4" s="1520"/>
      <c r="W4" s="1581" t="s">
        <v>36</v>
      </c>
      <c r="X4" s="1582"/>
      <c r="Y4" s="1583"/>
    </row>
    <row r="5" spans="1:25" s="13" customFormat="1" ht="15.75">
      <c r="A5" s="1538"/>
      <c r="B5" s="1536"/>
      <c r="C5" s="1516"/>
      <c r="D5" s="1516"/>
      <c r="E5" s="1534"/>
      <c r="F5" s="1535"/>
      <c r="G5" s="1522"/>
      <c r="H5" s="1516"/>
      <c r="I5" s="1516"/>
      <c r="J5" s="1521"/>
      <c r="K5" s="1513"/>
      <c r="L5" s="1513"/>
      <c r="M5" s="1516"/>
      <c r="N5" s="798">
        <v>1</v>
      </c>
      <c r="O5" s="1482">
        <v>2</v>
      </c>
      <c r="P5" s="1483"/>
      <c r="Q5" s="798">
        <v>3</v>
      </c>
      <c r="R5" s="1482">
        <v>4</v>
      </c>
      <c r="S5" s="1483"/>
      <c r="T5" s="798">
        <v>13</v>
      </c>
      <c r="U5" s="798">
        <v>14</v>
      </c>
      <c r="V5" s="1154">
        <v>15</v>
      </c>
      <c r="W5" s="799">
        <v>5</v>
      </c>
      <c r="X5" s="800" t="s">
        <v>273</v>
      </c>
      <c r="Y5" s="800" t="s">
        <v>274</v>
      </c>
    </row>
    <row r="6" spans="1:25" s="13" customFormat="1" ht="15.75">
      <c r="A6" s="1538"/>
      <c r="B6" s="1536"/>
      <c r="C6" s="1516"/>
      <c r="D6" s="1516"/>
      <c r="E6" s="1521" t="s">
        <v>115</v>
      </c>
      <c r="F6" s="1521" t="s">
        <v>116</v>
      </c>
      <c r="G6" s="1522"/>
      <c r="H6" s="1516"/>
      <c r="I6" s="1516"/>
      <c r="J6" s="1521"/>
      <c r="K6" s="1513"/>
      <c r="L6" s="1513"/>
      <c r="M6" s="1516"/>
      <c r="N6" s="1584" t="s">
        <v>263</v>
      </c>
      <c r="O6" s="1585"/>
      <c r="P6" s="1585"/>
      <c r="Q6" s="1585"/>
      <c r="R6" s="1585"/>
      <c r="S6" s="1585"/>
      <c r="T6" s="1585"/>
      <c r="U6" s="1585"/>
      <c r="V6" s="1585"/>
      <c r="W6" s="1586"/>
      <c r="X6" s="1586"/>
      <c r="Y6" s="1580"/>
    </row>
    <row r="7" spans="1:25" s="13" customFormat="1" ht="27.75" customHeight="1">
      <c r="A7" s="1538"/>
      <c r="B7" s="1536"/>
      <c r="C7" s="1516"/>
      <c r="D7" s="1516"/>
      <c r="E7" s="1515"/>
      <c r="F7" s="1515"/>
      <c r="G7" s="1515"/>
      <c r="H7" s="1516"/>
      <c r="I7" s="1516"/>
      <c r="J7" s="1521"/>
      <c r="K7" s="1513"/>
      <c r="L7" s="1513"/>
      <c r="M7" s="1516"/>
      <c r="N7" s="801"/>
      <c r="O7" s="1484"/>
      <c r="P7" s="1485"/>
      <c r="Q7" s="801"/>
      <c r="R7" s="1484"/>
      <c r="S7" s="1485"/>
      <c r="T7" s="801"/>
      <c r="U7" s="801"/>
      <c r="V7" s="1170"/>
      <c r="W7" s="800"/>
      <c r="X7" s="800"/>
      <c r="Y7" s="800"/>
    </row>
    <row r="8" spans="1:25" s="13" customFormat="1" ht="15.75">
      <c r="A8" s="798">
        <v>1</v>
      </c>
      <c r="B8" s="802">
        <v>2</v>
      </c>
      <c r="C8" s="798">
        <v>3</v>
      </c>
      <c r="D8" s="802">
        <v>4</v>
      </c>
      <c r="E8" s="798">
        <v>5</v>
      </c>
      <c r="F8" s="802">
        <v>6</v>
      </c>
      <c r="G8" s="802"/>
      <c r="H8" s="798">
        <v>7</v>
      </c>
      <c r="I8" s="802">
        <v>8</v>
      </c>
      <c r="J8" s="798">
        <v>9</v>
      </c>
      <c r="K8" s="802" t="s">
        <v>38</v>
      </c>
      <c r="L8" s="798">
        <v>11</v>
      </c>
      <c r="M8" s="798">
        <v>13</v>
      </c>
      <c r="N8" s="802" t="s">
        <v>39</v>
      </c>
      <c r="O8" s="1486" t="s">
        <v>40</v>
      </c>
      <c r="P8" s="1487"/>
      <c r="Q8" s="802" t="s">
        <v>251</v>
      </c>
      <c r="R8" s="1486" t="s">
        <v>41</v>
      </c>
      <c r="S8" s="1487"/>
      <c r="T8" s="802" t="s">
        <v>42</v>
      </c>
      <c r="U8" s="802" t="s">
        <v>43</v>
      </c>
      <c r="V8" s="1154">
        <v>22</v>
      </c>
      <c r="W8" s="799">
        <v>18</v>
      </c>
      <c r="X8" s="800">
        <v>19</v>
      </c>
      <c r="Y8" s="800">
        <v>20</v>
      </c>
    </row>
    <row r="9" spans="1:25" s="13" customFormat="1" ht="16.5" thickBot="1">
      <c r="A9" s="1497" t="s">
        <v>214</v>
      </c>
      <c r="B9" s="1498"/>
      <c r="C9" s="1498"/>
      <c r="D9" s="1498"/>
      <c r="E9" s="1498"/>
      <c r="F9" s="1498"/>
      <c r="G9" s="1498"/>
      <c r="H9" s="1498"/>
      <c r="I9" s="1498"/>
      <c r="J9" s="1498"/>
      <c r="K9" s="1498"/>
      <c r="L9" s="1498"/>
      <c r="M9" s="1498"/>
      <c r="N9" s="1498"/>
      <c r="O9" s="1498"/>
      <c r="P9" s="1498"/>
      <c r="Q9" s="1498"/>
      <c r="R9" s="1498"/>
      <c r="S9" s="1498"/>
      <c r="T9" s="1498"/>
      <c r="U9" s="1498"/>
      <c r="V9" s="1498"/>
      <c r="W9" s="1499"/>
      <c r="X9" s="1499"/>
      <c r="Y9" s="1500"/>
    </row>
    <row r="10" spans="1:25" s="13" customFormat="1" ht="16.5" thickBot="1">
      <c r="A10" s="1492" t="s">
        <v>113</v>
      </c>
      <c r="B10" s="1493"/>
      <c r="C10" s="1493"/>
      <c r="D10" s="1493"/>
      <c r="E10" s="1493"/>
      <c r="F10" s="1493"/>
      <c r="G10" s="1493"/>
      <c r="H10" s="1493"/>
      <c r="I10" s="1493"/>
      <c r="J10" s="1493"/>
      <c r="K10" s="1493"/>
      <c r="L10" s="1493"/>
      <c r="M10" s="1493"/>
      <c r="N10" s="1493"/>
      <c r="O10" s="1493"/>
      <c r="P10" s="1493"/>
      <c r="Q10" s="1493"/>
      <c r="R10" s="1493"/>
      <c r="S10" s="1493"/>
      <c r="T10" s="1493"/>
      <c r="U10" s="1493"/>
      <c r="V10" s="1493"/>
      <c r="W10" s="1494"/>
      <c r="X10" s="1495"/>
      <c r="Y10" s="1496"/>
    </row>
    <row r="11" spans="1:46" s="13" customFormat="1" ht="15.75">
      <c r="A11" s="803" t="s">
        <v>120</v>
      </c>
      <c r="B11" s="804" t="s">
        <v>210</v>
      </c>
      <c r="C11" s="805"/>
      <c r="D11" s="806"/>
      <c r="E11" s="807"/>
      <c r="F11" s="808"/>
      <c r="G11" s="809">
        <f>G12+G13</f>
        <v>6.5</v>
      </c>
      <c r="H11" s="809">
        <f>H12+H13</f>
        <v>195</v>
      </c>
      <c r="I11" s="810"/>
      <c r="J11" s="810"/>
      <c r="K11" s="810"/>
      <c r="L11" s="810"/>
      <c r="M11" s="811"/>
      <c r="N11" s="812"/>
      <c r="O11" s="1480"/>
      <c r="P11" s="1481"/>
      <c r="Q11" s="813"/>
      <c r="R11" s="1480"/>
      <c r="S11" s="1481"/>
      <c r="T11" s="814"/>
      <c r="U11" s="810"/>
      <c r="V11" s="815"/>
      <c r="W11" s="816"/>
      <c r="X11" s="817"/>
      <c r="Y11" s="817"/>
      <c r="AA11" s="13" t="s">
        <v>271</v>
      </c>
      <c r="AB11" s="768">
        <f>SUMIF(Z$11:Z$21,1,G$11:G$21)</f>
        <v>1.5</v>
      </c>
      <c r="AJ11" s="15"/>
      <c r="AK11" s="1607"/>
      <c r="AL11" s="1608"/>
      <c r="AM11" s="15"/>
      <c r="AN11" s="1607"/>
      <c r="AO11" s="1608"/>
      <c r="AP11" s="15"/>
      <c r="AQ11" s="15"/>
      <c r="AR11" s="48"/>
      <c r="AS11" s="59"/>
      <c r="AT11" s="57"/>
    </row>
    <row r="12" spans="1:37" s="13" customFormat="1" ht="15.75">
      <c r="A12" s="803"/>
      <c r="B12" s="818" t="s">
        <v>45</v>
      </c>
      <c r="C12" s="805"/>
      <c r="D12" s="819"/>
      <c r="E12" s="819"/>
      <c r="F12" s="820"/>
      <c r="G12" s="821">
        <v>5</v>
      </c>
      <c r="H12" s="822">
        <f>G12*30</f>
        <v>150</v>
      </c>
      <c r="I12" s="823"/>
      <c r="J12" s="823"/>
      <c r="K12" s="823"/>
      <c r="L12" s="823"/>
      <c r="M12" s="1188"/>
      <c r="N12" s="813"/>
      <c r="O12" s="1473"/>
      <c r="P12" s="1474"/>
      <c r="Q12" s="813"/>
      <c r="R12" s="1473"/>
      <c r="S12" s="1474"/>
      <c r="T12" s="824"/>
      <c r="U12" s="825"/>
      <c r="V12" s="826"/>
      <c r="W12" s="824"/>
      <c r="X12" s="817"/>
      <c r="Y12" s="817"/>
      <c r="AA12" s="13" t="s">
        <v>272</v>
      </c>
      <c r="AB12" s="768">
        <f>SUMIF(Z$11:Z$21,2,G$11:G$21)</f>
        <v>0</v>
      </c>
      <c r="AK12" s="13">
        <f>COUNTIF($C11:$C21,AK11)</f>
        <v>0</v>
      </c>
    </row>
    <row r="13" spans="1:41" s="13" customFormat="1" ht="15.75">
      <c r="A13" s="803"/>
      <c r="B13" s="827" t="s">
        <v>46</v>
      </c>
      <c r="C13" s="828"/>
      <c r="D13" s="819" t="s">
        <v>273</v>
      </c>
      <c r="E13" s="819"/>
      <c r="F13" s="829"/>
      <c r="G13" s="830">
        <v>1.5</v>
      </c>
      <c r="H13" s="831">
        <f>G13*30</f>
        <v>45</v>
      </c>
      <c r="I13" s="819">
        <v>4</v>
      </c>
      <c r="J13" s="819"/>
      <c r="K13" s="819"/>
      <c r="L13" s="819">
        <v>4</v>
      </c>
      <c r="M13" s="1189">
        <f>H13-I13</f>
        <v>41</v>
      </c>
      <c r="N13" s="813"/>
      <c r="O13" s="1473"/>
      <c r="P13" s="1474"/>
      <c r="Q13" s="813"/>
      <c r="R13" s="1473"/>
      <c r="S13" s="1474"/>
      <c r="T13" s="824"/>
      <c r="U13" s="825">
        <v>4</v>
      </c>
      <c r="V13" s="832"/>
      <c r="W13" s="824"/>
      <c r="X13" s="817" t="s">
        <v>48</v>
      </c>
      <c r="Y13" s="817"/>
      <c r="Z13" s="13">
        <v>3</v>
      </c>
      <c r="AA13" s="13" t="s">
        <v>36</v>
      </c>
      <c r="AB13" s="768">
        <f>SUMIF(Z$11:Z$21,3,G$11:G$21)</f>
        <v>1.5</v>
      </c>
      <c r="AI13" s="57"/>
      <c r="AJ13" s="57">
        <v>1</v>
      </c>
      <c r="AK13" s="57">
        <v>2</v>
      </c>
      <c r="AL13" s="57">
        <v>3</v>
      </c>
      <c r="AM13" s="57">
        <v>4</v>
      </c>
      <c r="AN13" s="57">
        <v>5</v>
      </c>
      <c r="AO13" s="57" t="s">
        <v>273</v>
      </c>
    </row>
    <row r="14" spans="1:41" s="13" customFormat="1" ht="15.75">
      <c r="A14" s="833" t="s">
        <v>121</v>
      </c>
      <c r="B14" s="834" t="s">
        <v>109</v>
      </c>
      <c r="C14" s="835" t="s">
        <v>343</v>
      </c>
      <c r="D14" s="836"/>
      <c r="E14" s="1176"/>
      <c r="F14" s="837"/>
      <c r="G14" s="838">
        <v>4.5</v>
      </c>
      <c r="H14" s="839">
        <f aca="true" t="shared" si="0" ref="H14:H21">G14*30</f>
        <v>135</v>
      </c>
      <c r="I14" s="836"/>
      <c r="J14" s="810"/>
      <c r="K14" s="836"/>
      <c r="L14" s="836"/>
      <c r="M14" s="840"/>
      <c r="N14" s="813"/>
      <c r="O14" s="1473"/>
      <c r="P14" s="1474"/>
      <c r="Q14" s="841"/>
      <c r="R14" s="1473"/>
      <c r="S14" s="1474"/>
      <c r="T14" s="824"/>
      <c r="U14" s="825"/>
      <c r="V14" s="826"/>
      <c r="W14" s="824"/>
      <c r="X14" s="817"/>
      <c r="Y14" s="817"/>
      <c r="AB14" s="768">
        <f>SUM(AB11:AB13)</f>
        <v>3</v>
      </c>
      <c r="AI14" s="57" t="s">
        <v>329</v>
      </c>
      <c r="AJ14" s="57">
        <f aca="true" t="shared" si="1" ref="AJ14:AO14">COUNTIF($C11:$C21,AJ13)</f>
        <v>1</v>
      </c>
      <c r="AK14" s="57">
        <f t="shared" si="1"/>
        <v>0</v>
      </c>
      <c r="AL14" s="57">
        <f t="shared" si="1"/>
        <v>0</v>
      </c>
      <c r="AM14" s="57">
        <f t="shared" si="1"/>
        <v>0</v>
      </c>
      <c r="AN14" s="57">
        <f t="shared" si="1"/>
        <v>0</v>
      </c>
      <c r="AO14" s="57">
        <f t="shared" si="1"/>
        <v>0</v>
      </c>
    </row>
    <row r="15" spans="1:41" s="13" customFormat="1" ht="15.75">
      <c r="A15" s="833" t="s">
        <v>122</v>
      </c>
      <c r="B15" s="842" t="s">
        <v>110</v>
      </c>
      <c r="C15" s="844"/>
      <c r="D15" s="836" t="s">
        <v>344</v>
      </c>
      <c r="E15" s="1176"/>
      <c r="F15" s="837"/>
      <c r="G15" s="1190">
        <v>3</v>
      </c>
      <c r="H15" s="839">
        <f t="shared" si="0"/>
        <v>90</v>
      </c>
      <c r="I15" s="836"/>
      <c r="J15" s="836"/>
      <c r="K15" s="836"/>
      <c r="L15" s="836"/>
      <c r="M15" s="840"/>
      <c r="N15" s="841"/>
      <c r="O15" s="1473"/>
      <c r="P15" s="1474"/>
      <c r="Q15" s="841"/>
      <c r="R15" s="1473"/>
      <c r="S15" s="1474"/>
      <c r="T15" s="843"/>
      <c r="U15" s="825"/>
      <c r="V15" s="826"/>
      <c r="W15" s="843"/>
      <c r="X15" s="817"/>
      <c r="Y15" s="817"/>
      <c r="AI15" s="57" t="s">
        <v>330</v>
      </c>
      <c r="AJ15" s="57">
        <f aca="true" t="shared" si="2" ref="AJ15:AO15">COUNTIF($D11:$D21,AJ13)</f>
        <v>0</v>
      </c>
      <c r="AK15" s="57">
        <f t="shared" si="2"/>
        <v>0</v>
      </c>
      <c r="AL15" s="57">
        <f t="shared" si="2"/>
        <v>0</v>
      </c>
      <c r="AM15" s="57">
        <f t="shared" si="2"/>
        <v>0</v>
      </c>
      <c r="AN15" s="57">
        <f t="shared" si="2"/>
        <v>0</v>
      </c>
      <c r="AO15" s="57">
        <f t="shared" si="2"/>
        <v>1</v>
      </c>
    </row>
    <row r="16" spans="1:41" s="13" customFormat="1" ht="31.5">
      <c r="A16" s="833" t="s">
        <v>123</v>
      </c>
      <c r="B16" s="842" t="s">
        <v>111</v>
      </c>
      <c r="C16" s="844" t="s">
        <v>343</v>
      </c>
      <c r="D16" s="1191"/>
      <c r="E16" s="845"/>
      <c r="F16" s="846"/>
      <c r="G16" s="1190">
        <v>4</v>
      </c>
      <c r="H16" s="839">
        <f t="shared" si="0"/>
        <v>120</v>
      </c>
      <c r="I16" s="836"/>
      <c r="J16" s="836"/>
      <c r="K16" s="836"/>
      <c r="L16" s="836"/>
      <c r="M16" s="840"/>
      <c r="N16" s="841"/>
      <c r="O16" s="1473"/>
      <c r="P16" s="1474"/>
      <c r="Q16" s="841"/>
      <c r="R16" s="1473"/>
      <c r="S16" s="1474"/>
      <c r="T16" s="843"/>
      <c r="U16" s="825"/>
      <c r="V16" s="826"/>
      <c r="W16" s="843"/>
      <c r="X16" s="817"/>
      <c r="Y16" s="817"/>
      <c r="AI16" s="57" t="s">
        <v>327</v>
      </c>
      <c r="AJ16" s="57"/>
      <c r="AK16" s="57"/>
      <c r="AL16" s="57"/>
      <c r="AM16" s="57"/>
      <c r="AN16" s="57"/>
      <c r="AO16" s="57"/>
    </row>
    <row r="17" spans="1:41" s="13" customFormat="1" ht="15.75">
      <c r="A17" s="833" t="s">
        <v>124</v>
      </c>
      <c r="B17" s="842" t="s">
        <v>211</v>
      </c>
      <c r="C17" s="1192"/>
      <c r="D17" s="836"/>
      <c r="E17" s="845"/>
      <c r="F17" s="846"/>
      <c r="G17" s="1190">
        <f>SUM(G18:G19)</f>
        <v>4.5</v>
      </c>
      <c r="H17" s="1193">
        <f>SUM(H18:H19)</f>
        <v>135</v>
      </c>
      <c r="I17" s="836"/>
      <c r="J17" s="836"/>
      <c r="K17" s="836"/>
      <c r="L17" s="836"/>
      <c r="M17" s="840"/>
      <c r="N17" s="847"/>
      <c r="O17" s="1473"/>
      <c r="P17" s="1474"/>
      <c r="Q17" s="847"/>
      <c r="R17" s="1473"/>
      <c r="S17" s="1474"/>
      <c r="T17" s="843"/>
      <c r="U17" s="825"/>
      <c r="V17" s="826"/>
      <c r="W17" s="843"/>
      <c r="X17" s="817"/>
      <c r="Y17" s="817"/>
      <c r="AI17" s="57" t="s">
        <v>328</v>
      </c>
      <c r="AJ17" s="57"/>
      <c r="AK17" s="57"/>
      <c r="AL17" s="57"/>
      <c r="AM17" s="57"/>
      <c r="AN17" s="57"/>
      <c r="AO17" s="57"/>
    </row>
    <row r="18" spans="1:25" s="13" customFormat="1" ht="15.75">
      <c r="A18" s="848"/>
      <c r="B18" s="818" t="s">
        <v>45</v>
      </c>
      <c r="C18" s="805"/>
      <c r="D18" s="1191"/>
      <c r="E18" s="845"/>
      <c r="F18" s="846"/>
      <c r="G18" s="1194">
        <v>3</v>
      </c>
      <c r="H18" s="1195">
        <f t="shared" si="0"/>
        <v>90</v>
      </c>
      <c r="I18" s="836"/>
      <c r="J18" s="836"/>
      <c r="K18" s="836"/>
      <c r="L18" s="836"/>
      <c r="M18" s="840"/>
      <c r="N18" s="847"/>
      <c r="O18" s="1473"/>
      <c r="P18" s="1474"/>
      <c r="Q18" s="847"/>
      <c r="R18" s="1473"/>
      <c r="S18" s="1474"/>
      <c r="T18" s="843"/>
      <c r="U18" s="825"/>
      <c r="V18" s="826"/>
      <c r="W18" s="843"/>
      <c r="X18" s="817"/>
      <c r="Y18" s="817"/>
    </row>
    <row r="19" spans="1:26" s="13" customFormat="1" ht="15.75">
      <c r="A19" s="849" t="s">
        <v>188</v>
      </c>
      <c r="B19" s="850" t="s">
        <v>46</v>
      </c>
      <c r="C19" s="1196">
        <v>1</v>
      </c>
      <c r="D19" s="1197"/>
      <c r="E19" s="851"/>
      <c r="F19" s="852"/>
      <c r="G19" s="1198">
        <v>1.5</v>
      </c>
      <c r="H19" s="1199">
        <f t="shared" si="0"/>
        <v>45</v>
      </c>
      <c r="I19" s="853">
        <f>SUM(J19:L19)</f>
        <v>4</v>
      </c>
      <c r="J19" s="853">
        <v>4</v>
      </c>
      <c r="K19" s="853"/>
      <c r="L19" s="853"/>
      <c r="M19" s="854">
        <f>H19-I19</f>
        <v>41</v>
      </c>
      <c r="N19" s="1200">
        <v>4</v>
      </c>
      <c r="O19" s="1475"/>
      <c r="P19" s="1476"/>
      <c r="Q19" s="847"/>
      <c r="R19" s="1475"/>
      <c r="S19" s="1476"/>
      <c r="T19" s="855"/>
      <c r="U19" s="856"/>
      <c r="V19" s="857"/>
      <c r="W19" s="855"/>
      <c r="X19" s="858"/>
      <c r="Y19" s="858"/>
      <c r="Z19" s="13">
        <v>1</v>
      </c>
    </row>
    <row r="20" spans="1:25" s="13" customFormat="1" ht="31.5">
      <c r="A20" s="859" t="s">
        <v>277</v>
      </c>
      <c r="B20" s="860" t="s">
        <v>278</v>
      </c>
      <c r="C20" s="845"/>
      <c r="D20" s="836" t="s">
        <v>344</v>
      </c>
      <c r="E20" s="845"/>
      <c r="F20" s="861"/>
      <c r="G20" s="1201">
        <v>3.5</v>
      </c>
      <c r="H20" s="1199">
        <f t="shared" si="0"/>
        <v>105</v>
      </c>
      <c r="I20" s="862"/>
      <c r="J20" s="862"/>
      <c r="K20" s="862"/>
      <c r="L20" s="862"/>
      <c r="M20" s="863"/>
      <c r="N20" s="1171"/>
      <c r="O20" s="1475"/>
      <c r="P20" s="1476"/>
      <c r="Q20" s="864"/>
      <c r="R20" s="1475"/>
      <c r="S20" s="1476"/>
      <c r="T20" s="825"/>
      <c r="U20" s="825"/>
      <c r="V20" s="825"/>
      <c r="W20" s="825"/>
      <c r="X20" s="817"/>
      <c r="Y20" s="817"/>
    </row>
    <row r="21" spans="1:25" s="13" customFormat="1" ht="15.75">
      <c r="A21" s="859" t="s">
        <v>279</v>
      </c>
      <c r="B21" s="860" t="s">
        <v>280</v>
      </c>
      <c r="C21" s="845"/>
      <c r="D21" s="836" t="s">
        <v>344</v>
      </c>
      <c r="E21" s="845"/>
      <c r="F21" s="861"/>
      <c r="G21" s="1201">
        <v>3.5</v>
      </c>
      <c r="H21" s="1199">
        <f t="shared" si="0"/>
        <v>105</v>
      </c>
      <c r="I21" s="862"/>
      <c r="J21" s="862"/>
      <c r="K21" s="862"/>
      <c r="L21" s="862"/>
      <c r="M21" s="863"/>
      <c r="N21" s="1171"/>
      <c r="O21" s="1475"/>
      <c r="P21" s="1476"/>
      <c r="Q21" s="864"/>
      <c r="R21" s="1475"/>
      <c r="S21" s="1476"/>
      <c r="T21" s="825"/>
      <c r="U21" s="825"/>
      <c r="V21" s="825"/>
      <c r="W21" s="825"/>
      <c r="X21" s="817"/>
      <c r="Y21" s="817"/>
    </row>
    <row r="22" spans="1:26" s="13" customFormat="1" ht="16.5" thickBot="1">
      <c r="A22" s="1488" t="s">
        <v>136</v>
      </c>
      <c r="B22" s="1489"/>
      <c r="C22" s="865"/>
      <c r="D22" s="866"/>
      <c r="E22" s="866"/>
      <c r="F22" s="867"/>
      <c r="G22" s="868">
        <f>G$11+G$14+G$15+G$16+G$17+G20+G21</f>
        <v>29.5</v>
      </c>
      <c r="H22" s="868">
        <f>H$11+H$14+H$15+H$16+H$17+H20+H21</f>
        <v>885</v>
      </c>
      <c r="I22" s="869">
        <f>I$11+I$14+I$15+I$16+I$17</f>
        <v>0</v>
      </c>
      <c r="J22" s="869">
        <f>J$11+J$14+J$15+J$16+J$17</f>
        <v>0</v>
      </c>
      <c r="K22" s="869">
        <f>K$11+K$14+K$15+K$16+K$17</f>
        <v>0</v>
      </c>
      <c r="L22" s="869">
        <f>L$11+L$14+L$15+L$16+L$17</f>
        <v>0</v>
      </c>
      <c r="M22" s="870">
        <f>M$11+M$14+M$15+M$16+M$17</f>
        <v>0</v>
      </c>
      <c r="N22" s="871"/>
      <c r="O22" s="1477"/>
      <c r="P22" s="1477"/>
      <c r="Q22" s="1202">
        <f>SUM(Q11:Q19)</f>
        <v>0</v>
      </c>
      <c r="R22" s="1477"/>
      <c r="S22" s="1477"/>
      <c r="T22" s="872">
        <f>SUM(T11:T19)</f>
        <v>0</v>
      </c>
      <c r="U22" s="872"/>
      <c r="V22" s="873"/>
      <c r="W22" s="1203">
        <f>SUM(W11:W19)</f>
        <v>0</v>
      </c>
      <c r="X22" s="874"/>
      <c r="Y22" s="874"/>
      <c r="Z22" s="13">
        <f>30*G22</f>
        <v>885</v>
      </c>
    </row>
    <row r="23" spans="1:26" s="13" customFormat="1" ht="16.5" thickBot="1">
      <c r="A23" s="1490" t="s">
        <v>212</v>
      </c>
      <c r="B23" s="1491"/>
      <c r="C23" s="875"/>
      <c r="D23" s="876"/>
      <c r="E23" s="876"/>
      <c r="F23" s="877"/>
      <c r="G23" s="878">
        <f>G12+G14+G15+G16+G18+G20+G21</f>
        <v>26.5</v>
      </c>
      <c r="H23" s="878">
        <f>H12+H14+H15+H16+H18+H20+H21</f>
        <v>795</v>
      </c>
      <c r="I23" s="879"/>
      <c r="J23" s="880"/>
      <c r="K23" s="879"/>
      <c r="L23" s="880"/>
      <c r="M23" s="881"/>
      <c r="N23" s="882"/>
      <c r="O23" s="1478"/>
      <c r="P23" s="1479"/>
      <c r="Q23" s="883"/>
      <c r="R23" s="1478"/>
      <c r="S23" s="1479"/>
      <c r="T23" s="883"/>
      <c r="U23" s="884"/>
      <c r="V23" s="885"/>
      <c r="W23" s="883"/>
      <c r="X23" s="886"/>
      <c r="Y23" s="886"/>
      <c r="Z23" s="13">
        <f>30*G23</f>
        <v>795</v>
      </c>
    </row>
    <row r="24" spans="1:26" s="13" customFormat="1" ht="16.5" customHeight="1" thickBot="1">
      <c r="A24" s="1560" t="s">
        <v>213</v>
      </c>
      <c r="B24" s="1595"/>
      <c r="C24" s="887"/>
      <c r="D24" s="888"/>
      <c r="E24" s="888"/>
      <c r="F24" s="889"/>
      <c r="G24" s="890">
        <f>G13+G19</f>
        <v>3</v>
      </c>
      <c r="H24" s="890">
        <f>H13+H19</f>
        <v>90</v>
      </c>
      <c r="I24" s="890">
        <v>8</v>
      </c>
      <c r="J24" s="890">
        <v>4</v>
      </c>
      <c r="K24" s="890">
        <f>K13+K19</f>
        <v>0</v>
      </c>
      <c r="L24" s="890">
        <f>L13+L19</f>
        <v>4</v>
      </c>
      <c r="M24" s="891">
        <f>M13+M19</f>
        <v>82</v>
      </c>
      <c r="N24" s="892">
        <v>4</v>
      </c>
      <c r="O24" s="1473"/>
      <c r="P24" s="1474"/>
      <c r="Q24" s="1204">
        <f>Q22</f>
        <v>0</v>
      </c>
      <c r="R24" s="1588">
        <f>R22</f>
        <v>0</v>
      </c>
      <c r="S24" s="1589"/>
      <c r="T24" s="1204">
        <f>T22</f>
        <v>0</v>
      </c>
      <c r="U24" s="893">
        <v>4</v>
      </c>
      <c r="V24" s="894"/>
      <c r="W24" s="1204">
        <f>W22</f>
        <v>0</v>
      </c>
      <c r="X24" s="895" t="s">
        <v>48</v>
      </c>
      <c r="Y24" s="895"/>
      <c r="Z24" s="13">
        <f>30*G24</f>
        <v>90</v>
      </c>
    </row>
    <row r="25" spans="1:25" s="13" customFormat="1" ht="25.5" customHeight="1" thickBot="1">
      <c r="A25" s="1501" t="s">
        <v>119</v>
      </c>
      <c r="B25" s="1502"/>
      <c r="C25" s="1502"/>
      <c r="D25" s="1502"/>
      <c r="E25" s="1502"/>
      <c r="F25" s="1502"/>
      <c r="G25" s="1502"/>
      <c r="H25" s="1502"/>
      <c r="I25" s="1502"/>
      <c r="J25" s="1502"/>
      <c r="K25" s="1502"/>
      <c r="L25" s="1502"/>
      <c r="M25" s="1502"/>
      <c r="N25" s="1502"/>
      <c r="O25" s="1502"/>
      <c r="P25" s="1502"/>
      <c r="Q25" s="1502"/>
      <c r="R25" s="1502"/>
      <c r="S25" s="1502"/>
      <c r="T25" s="1503"/>
      <c r="U25" s="1503"/>
      <c r="V25" s="1503"/>
      <c r="W25" s="1503"/>
      <c r="X25" s="1504"/>
      <c r="Y25" s="1505"/>
    </row>
    <row r="26" spans="1:41" s="13" customFormat="1" ht="15.75">
      <c r="A26" s="896" t="s">
        <v>126</v>
      </c>
      <c r="B26" s="897" t="s">
        <v>162</v>
      </c>
      <c r="C26" s="898"/>
      <c r="D26" s="898"/>
      <c r="E26" s="899"/>
      <c r="F26" s="900"/>
      <c r="G26" s="1205">
        <v>15</v>
      </c>
      <c r="H26" s="901">
        <f aca="true" t="shared" si="3" ref="H26:H31">G26*30</f>
        <v>450</v>
      </c>
      <c r="I26" s="902"/>
      <c r="J26" s="896"/>
      <c r="K26" s="896"/>
      <c r="L26" s="1177"/>
      <c r="M26" s="903"/>
      <c r="N26" s="904"/>
      <c r="O26" s="1464"/>
      <c r="P26" s="1465"/>
      <c r="Q26" s="904"/>
      <c r="R26" s="1464"/>
      <c r="S26" s="1465"/>
      <c r="T26" s="904"/>
      <c r="U26" s="896"/>
      <c r="V26" s="905"/>
      <c r="W26" s="906"/>
      <c r="X26" s="800"/>
      <c r="Y26" s="800"/>
      <c r="AA26" s="13" t="s">
        <v>271</v>
      </c>
      <c r="AB26" s="768">
        <f>SUMIF(Z$26:Z$60,1,G$26:G$60)</f>
        <v>31.5</v>
      </c>
      <c r="AI26" s="57"/>
      <c r="AJ26" s="57">
        <v>1</v>
      </c>
      <c r="AK26" s="57">
        <v>2</v>
      </c>
      <c r="AL26" s="57">
        <v>3</v>
      </c>
      <c r="AM26" s="57">
        <v>4</v>
      </c>
      <c r="AN26" s="57">
        <v>5</v>
      </c>
      <c r="AO26" s="57" t="s">
        <v>273</v>
      </c>
    </row>
    <row r="27" spans="1:41" s="13" customFormat="1" ht="15.75">
      <c r="A27" s="907"/>
      <c r="B27" s="908" t="s">
        <v>45</v>
      </c>
      <c r="C27" s="909"/>
      <c r="D27" s="909"/>
      <c r="E27" s="798"/>
      <c r="F27" s="910"/>
      <c r="G27" s="930">
        <v>7</v>
      </c>
      <c r="H27" s="911">
        <f t="shared" si="3"/>
        <v>210</v>
      </c>
      <c r="I27" s="912"/>
      <c r="J27" s="907"/>
      <c r="K27" s="907"/>
      <c r="L27" s="1166"/>
      <c r="M27" s="913"/>
      <c r="N27" s="1174"/>
      <c r="O27" s="1419"/>
      <c r="P27" s="1446"/>
      <c r="Q27" s="1174"/>
      <c r="R27" s="1419"/>
      <c r="S27" s="1446"/>
      <c r="T27" s="1174"/>
      <c r="U27" s="907"/>
      <c r="V27" s="1163"/>
      <c r="W27" s="800"/>
      <c r="X27" s="914"/>
      <c r="Y27" s="914"/>
      <c r="AA27" s="13" t="s">
        <v>272</v>
      </c>
      <c r="AB27" s="768">
        <f>SUMIF(Z$26:Z$60,2,G$26:G$60)</f>
        <v>9</v>
      </c>
      <c r="AI27" s="57" t="s">
        <v>329</v>
      </c>
      <c r="AJ27" s="57">
        <f aca="true" t="shared" si="4" ref="AJ27:AO27">COUNTIF($C26:$C60,AJ26)</f>
        <v>1</v>
      </c>
      <c r="AK27" s="57">
        <f t="shared" si="4"/>
        <v>4</v>
      </c>
      <c r="AL27" s="57">
        <f t="shared" si="4"/>
        <v>1</v>
      </c>
      <c r="AM27" s="57">
        <f t="shared" si="4"/>
        <v>0</v>
      </c>
      <c r="AN27" s="57">
        <f t="shared" si="4"/>
        <v>2</v>
      </c>
      <c r="AO27" s="57">
        <f t="shared" si="4"/>
        <v>0</v>
      </c>
    </row>
    <row r="28" spans="1:41" s="13" customFormat="1" ht="15.75">
      <c r="A28" s="907"/>
      <c r="B28" s="915" t="s">
        <v>46</v>
      </c>
      <c r="C28" s="909"/>
      <c r="D28" s="909"/>
      <c r="E28" s="798"/>
      <c r="F28" s="910"/>
      <c r="G28" s="931">
        <v>8</v>
      </c>
      <c r="H28" s="916">
        <f t="shared" si="3"/>
        <v>240</v>
      </c>
      <c r="I28" s="917">
        <f>I29+I30</f>
        <v>28</v>
      </c>
      <c r="J28" s="918">
        <v>20</v>
      </c>
      <c r="K28" s="919"/>
      <c r="L28" s="920">
        <v>8</v>
      </c>
      <c r="M28" s="921">
        <f>H28-I28</f>
        <v>212</v>
      </c>
      <c r="N28" s="1174"/>
      <c r="O28" s="1419"/>
      <c r="P28" s="1446"/>
      <c r="Q28" s="1174"/>
      <c r="R28" s="1419"/>
      <c r="S28" s="1446"/>
      <c r="T28" s="1174"/>
      <c r="U28" s="907"/>
      <c r="V28" s="1163"/>
      <c r="W28" s="800"/>
      <c r="X28" s="914"/>
      <c r="Y28" s="914"/>
      <c r="AA28" s="13" t="s">
        <v>36</v>
      </c>
      <c r="AB28" s="768">
        <f>SUMIF(Z$26:Z$60,3,G$26:G$60)</f>
        <v>3</v>
      </c>
      <c r="AI28" s="57" t="s">
        <v>330</v>
      </c>
      <c r="AJ28" s="57">
        <f aca="true" t="shared" si="5" ref="AJ28:AO28">COUNTIF($D26:$D60,AJ26)</f>
        <v>3</v>
      </c>
      <c r="AK28" s="57">
        <f t="shared" si="5"/>
        <v>1</v>
      </c>
      <c r="AL28" s="57">
        <f t="shared" si="5"/>
        <v>1</v>
      </c>
      <c r="AM28" s="57">
        <f t="shared" si="5"/>
        <v>0</v>
      </c>
      <c r="AN28" s="57">
        <f t="shared" si="5"/>
        <v>0</v>
      </c>
      <c r="AO28" s="57">
        <f t="shared" si="5"/>
        <v>0</v>
      </c>
    </row>
    <row r="29" spans="1:41" s="13" customFormat="1" ht="15.75">
      <c r="A29" s="907" t="s">
        <v>163</v>
      </c>
      <c r="B29" s="922" t="s">
        <v>46</v>
      </c>
      <c r="C29" s="923">
        <v>1</v>
      </c>
      <c r="D29" s="909"/>
      <c r="E29" s="798"/>
      <c r="F29" s="910"/>
      <c r="G29" s="930">
        <v>4</v>
      </c>
      <c r="H29" s="911">
        <f t="shared" si="3"/>
        <v>120</v>
      </c>
      <c r="I29" s="924">
        <v>16</v>
      </c>
      <c r="J29" s="760" t="s">
        <v>107</v>
      </c>
      <c r="K29" s="925"/>
      <c r="L29" s="760" t="s">
        <v>215</v>
      </c>
      <c r="M29" s="921">
        <f>H29-I29</f>
        <v>104</v>
      </c>
      <c r="N29" s="1187" t="s">
        <v>217</v>
      </c>
      <c r="O29" s="1419"/>
      <c r="P29" s="1446"/>
      <c r="Q29" s="1174"/>
      <c r="R29" s="1419"/>
      <c r="S29" s="1446"/>
      <c r="T29" s="1174"/>
      <c r="U29" s="907"/>
      <c r="V29" s="1163"/>
      <c r="W29" s="800"/>
      <c r="X29" s="914"/>
      <c r="Y29" s="914"/>
      <c r="Z29" s="13">
        <v>1</v>
      </c>
      <c r="AB29" s="768">
        <f>SUM(AB26:AB28)</f>
        <v>43.5</v>
      </c>
      <c r="AI29" s="57" t="s">
        <v>327</v>
      </c>
      <c r="AJ29" s="57"/>
      <c r="AK29" s="57"/>
      <c r="AL29" s="57"/>
      <c r="AM29" s="57"/>
      <c r="AN29" s="57"/>
      <c r="AO29" s="57"/>
    </row>
    <row r="30" spans="1:41" s="13" customFormat="1" ht="15.75">
      <c r="A30" s="907" t="s">
        <v>164</v>
      </c>
      <c r="B30" s="922" t="s">
        <v>46</v>
      </c>
      <c r="C30" s="923">
        <v>2</v>
      </c>
      <c r="D30" s="909"/>
      <c r="E30" s="798"/>
      <c r="F30" s="910"/>
      <c r="G30" s="930">
        <v>4</v>
      </c>
      <c r="H30" s="911">
        <f t="shared" si="3"/>
        <v>120</v>
      </c>
      <c r="I30" s="924">
        <v>12</v>
      </c>
      <c r="J30" s="760" t="s">
        <v>216</v>
      </c>
      <c r="K30" s="925"/>
      <c r="L30" s="760" t="s">
        <v>215</v>
      </c>
      <c r="M30" s="921">
        <f>H30-I30</f>
        <v>108</v>
      </c>
      <c r="N30" s="1187"/>
      <c r="O30" s="1539" t="s">
        <v>49</v>
      </c>
      <c r="P30" s="1540"/>
      <c r="Q30" s="1174"/>
      <c r="R30" s="1419"/>
      <c r="S30" s="1446"/>
      <c r="T30" s="1174"/>
      <c r="U30" s="907"/>
      <c r="V30" s="1163"/>
      <c r="W30" s="800"/>
      <c r="X30" s="914"/>
      <c r="Y30" s="914"/>
      <c r="Z30" s="13">
        <v>1</v>
      </c>
      <c r="AI30" s="57" t="s">
        <v>328</v>
      </c>
      <c r="AJ30" s="57"/>
      <c r="AK30" s="57"/>
      <c r="AL30" s="57"/>
      <c r="AM30" s="57"/>
      <c r="AN30" s="57"/>
      <c r="AO30" s="57"/>
    </row>
    <row r="31" spans="1:30" s="13" customFormat="1" ht="15.75">
      <c r="A31" s="907" t="s">
        <v>127</v>
      </c>
      <c r="B31" s="926" t="s">
        <v>125</v>
      </c>
      <c r="C31" s="909"/>
      <c r="D31" s="923"/>
      <c r="E31" s="798"/>
      <c r="F31" s="927"/>
      <c r="G31" s="1206">
        <v>3</v>
      </c>
      <c r="H31" s="911">
        <f t="shared" si="3"/>
        <v>90</v>
      </c>
      <c r="I31" s="912"/>
      <c r="J31" s="907"/>
      <c r="K31" s="907"/>
      <c r="L31" s="1166"/>
      <c r="M31" s="928"/>
      <c r="N31" s="1174"/>
      <c r="O31" s="1419"/>
      <c r="P31" s="1446"/>
      <c r="Q31" s="1174"/>
      <c r="R31" s="1419"/>
      <c r="S31" s="1446"/>
      <c r="T31" s="1174"/>
      <c r="U31" s="907"/>
      <c r="V31" s="1163"/>
      <c r="W31" s="800"/>
      <c r="X31" s="914"/>
      <c r="Y31" s="914"/>
      <c r="AD31" s="13">
        <v>4</v>
      </c>
    </row>
    <row r="32" spans="1:30" s="13" customFormat="1" ht="15.75">
      <c r="A32" s="907" t="s">
        <v>128</v>
      </c>
      <c r="B32" s="908" t="s">
        <v>50</v>
      </c>
      <c r="C32" s="923"/>
      <c r="D32" s="909"/>
      <c r="E32" s="798"/>
      <c r="F32" s="910"/>
      <c r="G32" s="930">
        <v>5</v>
      </c>
      <c r="H32" s="929">
        <f>G32*30</f>
        <v>150</v>
      </c>
      <c r="I32" s="912"/>
      <c r="J32" s="907"/>
      <c r="K32" s="907"/>
      <c r="L32" s="1166"/>
      <c r="M32" s="928"/>
      <c r="N32" s="1174"/>
      <c r="O32" s="1419"/>
      <c r="P32" s="1446"/>
      <c r="Q32" s="1174"/>
      <c r="R32" s="1419"/>
      <c r="S32" s="1446"/>
      <c r="T32" s="1174"/>
      <c r="U32" s="907"/>
      <c r="V32" s="1163"/>
      <c r="W32" s="800"/>
      <c r="X32" s="914"/>
      <c r="Y32" s="914"/>
      <c r="AD32" s="13">
        <v>2</v>
      </c>
    </row>
    <row r="33" spans="1:30" s="13" customFormat="1" ht="15.75">
      <c r="A33" s="907"/>
      <c r="B33" s="908" t="s">
        <v>45</v>
      </c>
      <c r="C33" s="923"/>
      <c r="D33" s="909"/>
      <c r="E33" s="798"/>
      <c r="F33" s="910"/>
      <c r="G33" s="930">
        <v>1</v>
      </c>
      <c r="H33" s="911">
        <f>G33*30</f>
        <v>30</v>
      </c>
      <c r="I33" s="912"/>
      <c r="J33" s="907"/>
      <c r="K33" s="907"/>
      <c r="L33" s="1166"/>
      <c r="M33" s="928"/>
      <c r="N33" s="1174"/>
      <c r="O33" s="1419"/>
      <c r="P33" s="1446"/>
      <c r="Q33" s="1174"/>
      <c r="R33" s="1419"/>
      <c r="S33" s="1446"/>
      <c r="T33" s="1174"/>
      <c r="U33" s="907"/>
      <c r="V33" s="1163"/>
      <c r="W33" s="800"/>
      <c r="X33" s="914"/>
      <c r="Y33" s="914"/>
      <c r="AD33" s="13">
        <v>2</v>
      </c>
    </row>
    <row r="34" spans="1:30" s="13" customFormat="1" ht="15.75">
      <c r="A34" s="907" t="s">
        <v>129</v>
      </c>
      <c r="B34" s="915" t="s">
        <v>46</v>
      </c>
      <c r="C34" s="923"/>
      <c r="D34" s="923">
        <v>1</v>
      </c>
      <c r="E34" s="798"/>
      <c r="F34" s="910"/>
      <c r="G34" s="931">
        <v>4</v>
      </c>
      <c r="H34" s="916">
        <f>G34*30</f>
        <v>120</v>
      </c>
      <c r="I34" s="917">
        <v>4</v>
      </c>
      <c r="J34" s="919" t="s">
        <v>48</v>
      </c>
      <c r="K34" s="919"/>
      <c r="L34" s="932"/>
      <c r="M34" s="921">
        <f>H34-I34</f>
        <v>116</v>
      </c>
      <c r="N34" s="1174" t="s">
        <v>48</v>
      </c>
      <c r="O34" s="1419"/>
      <c r="P34" s="1446"/>
      <c r="Q34" s="1174"/>
      <c r="R34" s="1419"/>
      <c r="S34" s="1446"/>
      <c r="T34" s="1174"/>
      <c r="U34" s="907"/>
      <c r="V34" s="1163"/>
      <c r="W34" s="800"/>
      <c r="X34" s="914"/>
      <c r="Y34" s="914"/>
      <c r="Z34" s="13">
        <v>1</v>
      </c>
      <c r="AD34" s="13">
        <v>0</v>
      </c>
    </row>
    <row r="35" spans="1:30" s="13" customFormat="1" ht="31.5">
      <c r="A35" s="907" t="s">
        <v>230</v>
      </c>
      <c r="B35" s="926" t="s">
        <v>53</v>
      </c>
      <c r="C35" s="923"/>
      <c r="D35" s="909"/>
      <c r="E35" s="798"/>
      <c r="F35" s="910"/>
      <c r="G35" s="930">
        <v>8</v>
      </c>
      <c r="H35" s="933">
        <f>30*G35</f>
        <v>240</v>
      </c>
      <c r="I35" s="912"/>
      <c r="J35" s="907"/>
      <c r="K35" s="907"/>
      <c r="L35" s="1166"/>
      <c r="M35" s="934"/>
      <c r="N35" s="1174"/>
      <c r="O35" s="1419"/>
      <c r="P35" s="1446"/>
      <c r="Q35" s="1174"/>
      <c r="R35" s="1419"/>
      <c r="S35" s="1446"/>
      <c r="T35" s="1174"/>
      <c r="U35" s="907"/>
      <c r="V35" s="1163"/>
      <c r="W35" s="800"/>
      <c r="X35" s="914"/>
      <c r="Y35" s="914"/>
      <c r="AD35" s="13">
        <v>2</v>
      </c>
    </row>
    <row r="36" spans="1:30" s="13" customFormat="1" ht="15.75">
      <c r="A36" s="907"/>
      <c r="B36" s="908" t="s">
        <v>45</v>
      </c>
      <c r="C36" s="923"/>
      <c r="D36" s="909"/>
      <c r="E36" s="798"/>
      <c r="F36" s="910"/>
      <c r="G36" s="930">
        <v>3</v>
      </c>
      <c r="H36" s="933">
        <f>G36*30</f>
        <v>90</v>
      </c>
      <c r="I36" s="912"/>
      <c r="J36" s="907"/>
      <c r="K36" s="907"/>
      <c r="L36" s="1166"/>
      <c r="M36" s="934"/>
      <c r="N36" s="1174"/>
      <c r="O36" s="1419"/>
      <c r="P36" s="1446"/>
      <c r="Q36" s="1174"/>
      <c r="R36" s="1419"/>
      <c r="S36" s="1446"/>
      <c r="T36" s="1174"/>
      <c r="U36" s="907"/>
      <c r="V36" s="1163"/>
      <c r="W36" s="800"/>
      <c r="X36" s="914"/>
      <c r="Y36" s="914"/>
      <c r="AD36" s="13">
        <f>SUM(AD31:AD35)</f>
        <v>10</v>
      </c>
    </row>
    <row r="37" spans="1:25" s="13" customFormat="1" ht="15.75">
      <c r="A37" s="907"/>
      <c r="B37" s="915" t="s">
        <v>46</v>
      </c>
      <c r="C37" s="935"/>
      <c r="D37" s="936"/>
      <c r="E37" s="937"/>
      <c r="F37" s="938"/>
      <c r="G37" s="931">
        <v>5</v>
      </c>
      <c r="H37" s="939">
        <f>30*G37</f>
        <v>150</v>
      </c>
      <c r="I37" s="917">
        <f>I38+I39</f>
        <v>12</v>
      </c>
      <c r="J37" s="918">
        <v>4</v>
      </c>
      <c r="K37" s="919"/>
      <c r="L37" s="920">
        <v>8</v>
      </c>
      <c r="M37" s="921">
        <f>H37-I37</f>
        <v>138</v>
      </c>
      <c r="N37" s="1174"/>
      <c r="O37" s="1419"/>
      <c r="P37" s="1446"/>
      <c r="Q37" s="1174"/>
      <c r="R37" s="1419"/>
      <c r="S37" s="1446"/>
      <c r="T37" s="1174"/>
      <c r="U37" s="907"/>
      <c r="V37" s="1163"/>
      <c r="W37" s="800"/>
      <c r="X37" s="914"/>
      <c r="Y37" s="914"/>
    </row>
    <row r="38" spans="1:26" s="13" customFormat="1" ht="15.75">
      <c r="A38" s="907" t="s">
        <v>231</v>
      </c>
      <c r="B38" s="922" t="s">
        <v>46</v>
      </c>
      <c r="C38" s="923"/>
      <c r="D38" s="923">
        <v>1</v>
      </c>
      <c r="E38" s="798"/>
      <c r="F38" s="910"/>
      <c r="G38" s="930">
        <v>2.5</v>
      </c>
      <c r="H38" s="933">
        <f>G38*30</f>
        <v>75</v>
      </c>
      <c r="I38" s="912">
        <v>6</v>
      </c>
      <c r="J38" s="907" t="s">
        <v>105</v>
      </c>
      <c r="K38" s="907"/>
      <c r="L38" s="1166" t="s">
        <v>108</v>
      </c>
      <c r="M38" s="934">
        <f>H38-I38</f>
        <v>69</v>
      </c>
      <c r="N38" s="1174" t="s">
        <v>106</v>
      </c>
      <c r="O38" s="1419"/>
      <c r="P38" s="1446"/>
      <c r="Q38" s="1174"/>
      <c r="R38" s="1419"/>
      <c r="S38" s="1446"/>
      <c r="T38" s="1174"/>
      <c r="U38" s="907"/>
      <c r="V38" s="1163"/>
      <c r="W38" s="800"/>
      <c r="X38" s="914"/>
      <c r="Y38" s="914"/>
      <c r="Z38" s="13">
        <v>1</v>
      </c>
    </row>
    <row r="39" spans="1:26" s="13" customFormat="1" ht="15.75">
      <c r="A39" s="1160" t="s">
        <v>232</v>
      </c>
      <c r="B39" s="940" t="s">
        <v>46</v>
      </c>
      <c r="C39" s="941">
        <v>2</v>
      </c>
      <c r="D39" s="942"/>
      <c r="E39" s="943"/>
      <c r="F39" s="944"/>
      <c r="G39" s="930">
        <v>2.5</v>
      </c>
      <c r="H39" s="933">
        <f>G39*30</f>
        <v>75</v>
      </c>
      <c r="I39" s="912">
        <v>6</v>
      </c>
      <c r="J39" s="907" t="s">
        <v>105</v>
      </c>
      <c r="K39" s="907"/>
      <c r="L39" s="1166" t="s">
        <v>108</v>
      </c>
      <c r="M39" s="934">
        <f>H39-I39</f>
        <v>69</v>
      </c>
      <c r="N39" s="1174"/>
      <c r="O39" s="1419" t="s">
        <v>106</v>
      </c>
      <c r="P39" s="1446"/>
      <c r="Q39" s="1174"/>
      <c r="R39" s="1419"/>
      <c r="S39" s="1446"/>
      <c r="T39" s="1174"/>
      <c r="U39" s="907"/>
      <c r="V39" s="1163"/>
      <c r="W39" s="800"/>
      <c r="X39" s="914"/>
      <c r="Y39" s="914"/>
      <c r="Z39" s="13">
        <v>1</v>
      </c>
    </row>
    <row r="40" spans="1:25" s="13" customFormat="1" ht="39.75" customHeight="1">
      <c r="A40" s="1176" t="s">
        <v>130</v>
      </c>
      <c r="B40" s="945" t="s">
        <v>254</v>
      </c>
      <c r="C40" s="946"/>
      <c r="D40" s="947"/>
      <c r="E40" s="948"/>
      <c r="F40" s="1116"/>
      <c r="G40" s="1207">
        <v>4</v>
      </c>
      <c r="H40" s="933">
        <f>30*G40</f>
        <v>120</v>
      </c>
      <c r="I40" s="917"/>
      <c r="J40" s="919"/>
      <c r="K40" s="919"/>
      <c r="L40" s="932"/>
      <c r="M40" s="921"/>
      <c r="N40" s="1174"/>
      <c r="O40" s="1419"/>
      <c r="P40" s="1446"/>
      <c r="Q40" s="949"/>
      <c r="R40" s="1419"/>
      <c r="S40" s="1446"/>
      <c r="T40" s="949"/>
      <c r="U40" s="907"/>
      <c r="V40" s="1163"/>
      <c r="W40" s="800"/>
      <c r="X40" s="914"/>
      <c r="Y40" s="914"/>
    </row>
    <row r="41" spans="1:25" s="13" customFormat="1" ht="60" customHeight="1">
      <c r="A41" s="950" t="s">
        <v>131</v>
      </c>
      <c r="B41" s="951" t="s">
        <v>331</v>
      </c>
      <c r="C41" s="952"/>
      <c r="D41" s="953"/>
      <c r="E41" s="954"/>
      <c r="F41" s="1208"/>
      <c r="G41" s="1209">
        <v>2</v>
      </c>
      <c r="H41" s="933">
        <f>30*G41</f>
        <v>60</v>
      </c>
      <c r="I41" s="917"/>
      <c r="J41" s="919"/>
      <c r="K41" s="919"/>
      <c r="L41" s="932"/>
      <c r="M41" s="921"/>
      <c r="N41" s="1174"/>
      <c r="O41" s="1166"/>
      <c r="P41" s="1167"/>
      <c r="Q41" s="949"/>
      <c r="R41" s="1177"/>
      <c r="S41" s="1178"/>
      <c r="T41" s="949"/>
      <c r="U41" s="907"/>
      <c r="V41" s="1163"/>
      <c r="W41" s="800"/>
      <c r="X41" s="914"/>
      <c r="Y41" s="914"/>
    </row>
    <row r="42" spans="1:25" s="13" customFormat="1" ht="22.5" customHeight="1" thickBot="1">
      <c r="A42" s="1176" t="s">
        <v>256</v>
      </c>
      <c r="B42" s="945" t="s">
        <v>257</v>
      </c>
      <c r="C42" s="946"/>
      <c r="D42" s="947"/>
      <c r="E42" s="948"/>
      <c r="F42" s="1116"/>
      <c r="G42" s="1210">
        <v>2</v>
      </c>
      <c r="H42" s="933">
        <f>30*G42</f>
        <v>60</v>
      </c>
      <c r="I42" s="917"/>
      <c r="J42" s="919"/>
      <c r="K42" s="919"/>
      <c r="L42" s="932"/>
      <c r="M42" s="921"/>
      <c r="N42" s="1174"/>
      <c r="O42" s="1166"/>
      <c r="P42" s="1167"/>
      <c r="Q42" s="949"/>
      <c r="R42" s="1177"/>
      <c r="S42" s="1178"/>
      <c r="T42" s="949"/>
      <c r="U42" s="907"/>
      <c r="V42" s="1163"/>
      <c r="W42" s="800"/>
      <c r="X42" s="914"/>
      <c r="Y42" s="914"/>
    </row>
    <row r="43" spans="1:25" s="13" customFormat="1" ht="21" customHeight="1">
      <c r="A43" s="896"/>
      <c r="B43" s="955" t="s">
        <v>45</v>
      </c>
      <c r="C43" s="898"/>
      <c r="D43" s="956"/>
      <c r="E43" s="899"/>
      <c r="F43" s="1211"/>
      <c r="G43" s="1212">
        <v>0.5</v>
      </c>
      <c r="H43" s="933">
        <f>30*G43</f>
        <v>15</v>
      </c>
      <c r="I43" s="917"/>
      <c r="J43" s="919"/>
      <c r="K43" s="919"/>
      <c r="L43" s="932"/>
      <c r="M43" s="921"/>
      <c r="N43" s="1174"/>
      <c r="O43" s="1419"/>
      <c r="P43" s="1446"/>
      <c r="Q43" s="949"/>
      <c r="R43" s="1464"/>
      <c r="S43" s="1465"/>
      <c r="T43" s="949"/>
      <c r="U43" s="907"/>
      <c r="V43" s="1163"/>
      <c r="W43" s="1213"/>
      <c r="X43" s="914"/>
      <c r="Y43" s="914"/>
    </row>
    <row r="44" spans="1:26" s="13" customFormat="1" ht="21" customHeight="1">
      <c r="A44" s="907" t="s">
        <v>258</v>
      </c>
      <c r="B44" s="915" t="s">
        <v>281</v>
      </c>
      <c r="C44" s="923">
        <v>5</v>
      </c>
      <c r="D44" s="923"/>
      <c r="E44" s="798"/>
      <c r="F44" s="962"/>
      <c r="G44" s="1214">
        <v>1.5</v>
      </c>
      <c r="H44" s="939">
        <f>30*G44</f>
        <v>45</v>
      </c>
      <c r="I44" s="917">
        <v>4</v>
      </c>
      <c r="J44" s="936" t="s">
        <v>55</v>
      </c>
      <c r="K44" s="919"/>
      <c r="L44" s="1215"/>
      <c r="M44" s="921">
        <f>H44-I44</f>
        <v>41</v>
      </c>
      <c r="N44" s="1174"/>
      <c r="O44" s="1419"/>
      <c r="P44" s="1446"/>
      <c r="Q44" s="949"/>
      <c r="R44" s="1409"/>
      <c r="S44" s="1435"/>
      <c r="T44" s="949"/>
      <c r="U44" s="957"/>
      <c r="V44" s="1163"/>
      <c r="W44" s="958" t="s">
        <v>48</v>
      </c>
      <c r="X44" s="914"/>
      <c r="Y44" s="914"/>
      <c r="Z44" s="13">
        <v>3</v>
      </c>
    </row>
    <row r="45" spans="1:25" s="13" customFormat="1" ht="31.5">
      <c r="A45" s="907" t="s">
        <v>132</v>
      </c>
      <c r="B45" s="1216" t="s">
        <v>100</v>
      </c>
      <c r="C45" s="909"/>
      <c r="D45" s="923"/>
      <c r="E45" s="798"/>
      <c r="F45" s="910"/>
      <c r="G45" s="930">
        <v>3</v>
      </c>
      <c r="H45" s="1217">
        <f aca="true" t="shared" si="6" ref="H45:H60">G45*30</f>
        <v>90</v>
      </c>
      <c r="I45" s="912"/>
      <c r="J45" s="907"/>
      <c r="K45" s="907"/>
      <c r="L45" s="1166"/>
      <c r="M45" s="934"/>
      <c r="N45" s="1174"/>
      <c r="O45" s="1419"/>
      <c r="P45" s="1446"/>
      <c r="Q45" s="949"/>
      <c r="R45" s="1409"/>
      <c r="S45" s="1435"/>
      <c r="T45" s="949"/>
      <c r="U45" s="959"/>
      <c r="V45" s="960"/>
      <c r="W45" s="799"/>
      <c r="X45" s="914"/>
      <c r="Y45" s="914"/>
    </row>
    <row r="46" spans="1:25" s="13" customFormat="1" ht="15.75">
      <c r="A46" s="907"/>
      <c r="B46" s="908" t="s">
        <v>45</v>
      </c>
      <c r="C46" s="909"/>
      <c r="D46" s="923"/>
      <c r="E46" s="798"/>
      <c r="F46" s="938"/>
      <c r="G46" s="930">
        <v>1.5</v>
      </c>
      <c r="H46" s="1217">
        <f t="shared" si="6"/>
        <v>45</v>
      </c>
      <c r="I46" s="917"/>
      <c r="J46" s="919"/>
      <c r="K46" s="907"/>
      <c r="L46" s="1166"/>
      <c r="M46" s="934"/>
      <c r="N46" s="1174"/>
      <c r="O46" s="1419"/>
      <c r="P46" s="1446"/>
      <c r="Q46" s="949"/>
      <c r="R46" s="1409"/>
      <c r="S46" s="1435"/>
      <c r="T46" s="949"/>
      <c r="U46" s="959"/>
      <c r="V46" s="960"/>
      <c r="W46" s="800"/>
      <c r="X46" s="914"/>
      <c r="Y46" s="914"/>
    </row>
    <row r="47" spans="1:26" s="13" customFormat="1" ht="15.75">
      <c r="A47" s="907" t="s">
        <v>233</v>
      </c>
      <c r="B47" s="915" t="s">
        <v>281</v>
      </c>
      <c r="C47" s="923">
        <v>5</v>
      </c>
      <c r="D47" s="923"/>
      <c r="E47" s="798"/>
      <c r="F47" s="938"/>
      <c r="G47" s="931">
        <v>1.5</v>
      </c>
      <c r="H47" s="1218">
        <f t="shared" si="6"/>
        <v>45</v>
      </c>
      <c r="I47" s="917">
        <v>4</v>
      </c>
      <c r="J47" s="919" t="s">
        <v>48</v>
      </c>
      <c r="K47" s="907"/>
      <c r="L47" s="1166"/>
      <c r="M47" s="961">
        <f>H47-I47</f>
        <v>41</v>
      </c>
      <c r="N47" s="1174"/>
      <c r="O47" s="1419"/>
      <c r="P47" s="1446"/>
      <c r="Q47" s="1164"/>
      <c r="R47" s="1409"/>
      <c r="S47" s="1435"/>
      <c r="T47" s="949"/>
      <c r="U47" s="959"/>
      <c r="V47" s="960"/>
      <c r="W47" s="799" t="s">
        <v>48</v>
      </c>
      <c r="X47" s="914"/>
      <c r="Y47" s="914"/>
      <c r="Z47" s="13">
        <v>3</v>
      </c>
    </row>
    <row r="48" spans="1:26" s="13" customFormat="1" ht="21.75" customHeight="1">
      <c r="A48" s="907" t="s">
        <v>234</v>
      </c>
      <c r="B48" s="915" t="s">
        <v>167</v>
      </c>
      <c r="C48" s="935">
        <v>3</v>
      </c>
      <c r="D48" s="935"/>
      <c r="E48" s="937"/>
      <c r="F48" s="962"/>
      <c r="G48" s="1214">
        <v>5</v>
      </c>
      <c r="H48" s="1185">
        <f t="shared" si="6"/>
        <v>150</v>
      </c>
      <c r="I48" s="917">
        <v>12</v>
      </c>
      <c r="J48" s="936" t="s">
        <v>216</v>
      </c>
      <c r="K48" s="919"/>
      <c r="L48" s="932" t="s">
        <v>215</v>
      </c>
      <c r="M48" s="921">
        <f>H48-I48</f>
        <v>138</v>
      </c>
      <c r="N48" s="1174"/>
      <c r="O48" s="1419"/>
      <c r="P48" s="1446"/>
      <c r="Q48" s="1164" t="s">
        <v>49</v>
      </c>
      <c r="R48" s="1409"/>
      <c r="S48" s="1435"/>
      <c r="T48" s="949"/>
      <c r="U48" s="957"/>
      <c r="V48" s="1166"/>
      <c r="W48" s="1213"/>
      <c r="X48" s="914"/>
      <c r="Y48" s="914"/>
      <c r="Z48" s="13">
        <v>2</v>
      </c>
    </row>
    <row r="49" spans="1:26" s="13" customFormat="1" ht="26.25" customHeight="1">
      <c r="A49" s="907" t="s">
        <v>133</v>
      </c>
      <c r="B49" s="915" t="s">
        <v>57</v>
      </c>
      <c r="C49" s="935"/>
      <c r="D49" s="935">
        <v>3</v>
      </c>
      <c r="E49" s="937"/>
      <c r="F49" s="963"/>
      <c r="G49" s="1219">
        <v>4</v>
      </c>
      <c r="H49" s="916">
        <f t="shared" si="6"/>
        <v>120</v>
      </c>
      <c r="I49" s="964">
        <v>8</v>
      </c>
      <c r="J49" s="919" t="s">
        <v>48</v>
      </c>
      <c r="K49" s="919" t="s">
        <v>105</v>
      </c>
      <c r="L49" s="932" t="s">
        <v>105</v>
      </c>
      <c r="M49" s="921">
        <f>H49-I49</f>
        <v>112</v>
      </c>
      <c r="N49" s="1174"/>
      <c r="O49" s="1419"/>
      <c r="P49" s="1446"/>
      <c r="Q49" s="1164" t="s">
        <v>216</v>
      </c>
      <c r="R49" s="1409"/>
      <c r="S49" s="1435"/>
      <c r="T49" s="1174"/>
      <c r="U49" s="907"/>
      <c r="V49" s="1163"/>
      <c r="W49" s="800"/>
      <c r="X49" s="914"/>
      <c r="Y49" s="914"/>
      <c r="Z49" s="13">
        <v>2</v>
      </c>
    </row>
    <row r="50" spans="1:25" s="13" customFormat="1" ht="15.75">
      <c r="A50" s="907" t="s">
        <v>134</v>
      </c>
      <c r="B50" s="908" t="s">
        <v>97</v>
      </c>
      <c r="C50" s="909"/>
      <c r="D50" s="923"/>
      <c r="E50" s="798"/>
      <c r="F50" s="910"/>
      <c r="G50" s="930">
        <v>6</v>
      </c>
      <c r="H50" s="933">
        <f t="shared" si="6"/>
        <v>180</v>
      </c>
      <c r="I50" s="965"/>
      <c r="J50" s="966"/>
      <c r="K50" s="907"/>
      <c r="L50" s="1166"/>
      <c r="M50" s="934"/>
      <c r="N50" s="1174"/>
      <c r="O50" s="1419"/>
      <c r="P50" s="1446"/>
      <c r="Q50" s="1174"/>
      <c r="R50" s="1409"/>
      <c r="S50" s="1435"/>
      <c r="T50" s="1174"/>
      <c r="U50" s="907"/>
      <c r="V50" s="1163"/>
      <c r="W50" s="800"/>
      <c r="X50" s="914"/>
      <c r="Y50" s="914"/>
    </row>
    <row r="51" spans="1:25" s="13" customFormat="1" ht="15.75">
      <c r="A51" s="907"/>
      <c r="B51" s="908" t="s">
        <v>45</v>
      </c>
      <c r="C51" s="909"/>
      <c r="D51" s="923"/>
      <c r="E51" s="798"/>
      <c r="F51" s="910"/>
      <c r="G51" s="930">
        <v>1.5</v>
      </c>
      <c r="H51" s="933">
        <f t="shared" si="6"/>
        <v>45</v>
      </c>
      <c r="I51" s="965"/>
      <c r="J51" s="966"/>
      <c r="K51" s="907"/>
      <c r="L51" s="1166"/>
      <c r="M51" s="934"/>
      <c r="N51" s="1174"/>
      <c r="O51" s="1419"/>
      <c r="P51" s="1446"/>
      <c r="Q51" s="1174"/>
      <c r="R51" s="1409"/>
      <c r="S51" s="1435"/>
      <c r="T51" s="1174"/>
      <c r="U51" s="907"/>
      <c r="V51" s="1163"/>
      <c r="W51" s="800"/>
      <c r="X51" s="914"/>
      <c r="Y51" s="914"/>
    </row>
    <row r="52" spans="1:26" s="13" customFormat="1" ht="15.75">
      <c r="A52" s="907" t="s">
        <v>135</v>
      </c>
      <c r="B52" s="915" t="s">
        <v>46</v>
      </c>
      <c r="C52" s="923">
        <v>2</v>
      </c>
      <c r="D52" s="967"/>
      <c r="E52" s="798"/>
      <c r="F52" s="910"/>
      <c r="G52" s="931">
        <v>4.5</v>
      </c>
      <c r="H52" s="939">
        <f t="shared" si="6"/>
        <v>135</v>
      </c>
      <c r="I52" s="917">
        <v>10</v>
      </c>
      <c r="J52" s="919" t="s">
        <v>216</v>
      </c>
      <c r="K52" s="919"/>
      <c r="L52" s="932" t="s">
        <v>218</v>
      </c>
      <c r="M52" s="921">
        <f>H52-I52</f>
        <v>125</v>
      </c>
      <c r="N52" s="1174"/>
      <c r="O52" s="1409" t="s">
        <v>219</v>
      </c>
      <c r="P52" s="1410"/>
      <c r="Q52" s="957"/>
      <c r="R52" s="1409"/>
      <c r="S52" s="1435"/>
      <c r="T52" s="1174"/>
      <c r="U52" s="907"/>
      <c r="V52" s="1163"/>
      <c r="W52" s="800"/>
      <c r="X52" s="914"/>
      <c r="Y52" s="914"/>
      <c r="Z52" s="13">
        <v>1</v>
      </c>
    </row>
    <row r="53" spans="1:25" s="13" customFormat="1" ht="31.5">
      <c r="A53" s="907" t="s">
        <v>235</v>
      </c>
      <c r="B53" s="908" t="s">
        <v>259</v>
      </c>
      <c r="C53" s="909"/>
      <c r="D53" s="909"/>
      <c r="E53" s="798"/>
      <c r="F53" s="910"/>
      <c r="G53" s="930">
        <v>3.5</v>
      </c>
      <c r="H53" s="911">
        <f t="shared" si="6"/>
        <v>105</v>
      </c>
      <c r="I53" s="912"/>
      <c r="J53" s="907"/>
      <c r="K53" s="907"/>
      <c r="L53" s="1166"/>
      <c r="M53" s="934"/>
      <c r="N53" s="1174"/>
      <c r="O53" s="1419"/>
      <c r="P53" s="1420"/>
      <c r="Q53" s="968"/>
      <c r="R53" s="1409"/>
      <c r="S53" s="1435"/>
      <c r="T53" s="1174"/>
      <c r="U53" s="907"/>
      <c r="V53" s="1163"/>
      <c r="W53" s="800"/>
      <c r="X53" s="914"/>
      <c r="Y53" s="914"/>
    </row>
    <row r="54" spans="1:25" s="13" customFormat="1" ht="15.75">
      <c r="A54" s="907"/>
      <c r="B54" s="908" t="s">
        <v>45</v>
      </c>
      <c r="C54" s="909"/>
      <c r="D54" s="909"/>
      <c r="E54" s="798"/>
      <c r="F54" s="910"/>
      <c r="G54" s="930">
        <v>0.5</v>
      </c>
      <c r="H54" s="911">
        <f t="shared" si="6"/>
        <v>15</v>
      </c>
      <c r="I54" s="912"/>
      <c r="J54" s="907"/>
      <c r="K54" s="907"/>
      <c r="L54" s="1166"/>
      <c r="M54" s="934"/>
      <c r="N54" s="1174"/>
      <c r="O54" s="1419"/>
      <c r="P54" s="1446"/>
      <c r="Q54" s="1174"/>
      <c r="R54" s="1409"/>
      <c r="S54" s="1435"/>
      <c r="T54" s="1174"/>
      <c r="U54" s="907"/>
      <c r="V54" s="1163"/>
      <c r="W54" s="800"/>
      <c r="X54" s="914"/>
      <c r="Y54" s="914"/>
    </row>
    <row r="55" spans="1:26" s="13" customFormat="1" ht="15.75">
      <c r="A55" s="907" t="s">
        <v>236</v>
      </c>
      <c r="B55" s="915" t="s">
        <v>46</v>
      </c>
      <c r="C55" s="909"/>
      <c r="D55" s="923">
        <v>2</v>
      </c>
      <c r="E55" s="798"/>
      <c r="F55" s="910"/>
      <c r="G55" s="931">
        <v>3</v>
      </c>
      <c r="H55" s="916">
        <f t="shared" si="6"/>
        <v>90</v>
      </c>
      <c r="I55" s="917">
        <v>8</v>
      </c>
      <c r="J55" s="919" t="s">
        <v>216</v>
      </c>
      <c r="K55" s="919"/>
      <c r="L55" s="932"/>
      <c r="M55" s="921">
        <f>H55-I55</f>
        <v>82</v>
      </c>
      <c r="N55" s="1174"/>
      <c r="O55" s="1419" t="s">
        <v>216</v>
      </c>
      <c r="P55" s="1446"/>
      <c r="Q55" s="1174"/>
      <c r="R55" s="1409"/>
      <c r="S55" s="1435"/>
      <c r="T55" s="1174"/>
      <c r="U55" s="907"/>
      <c r="V55" s="1163"/>
      <c r="W55" s="800"/>
      <c r="X55" s="914"/>
      <c r="Y55" s="914"/>
      <c r="Z55" s="13">
        <v>1</v>
      </c>
    </row>
    <row r="56" spans="1:25" s="13" customFormat="1" ht="15.75">
      <c r="A56" s="907" t="s">
        <v>237</v>
      </c>
      <c r="B56" s="926" t="s">
        <v>58</v>
      </c>
      <c r="C56" s="909"/>
      <c r="D56" s="909"/>
      <c r="E56" s="798"/>
      <c r="F56" s="938"/>
      <c r="G56" s="930">
        <v>12</v>
      </c>
      <c r="H56" s="911">
        <f t="shared" si="6"/>
        <v>360</v>
      </c>
      <c r="I56" s="912"/>
      <c r="J56" s="912"/>
      <c r="K56" s="912"/>
      <c r="L56" s="969"/>
      <c r="M56" s="928"/>
      <c r="N56" s="1174"/>
      <c r="O56" s="1419"/>
      <c r="P56" s="1446"/>
      <c r="Q56" s="970"/>
      <c r="R56" s="1409"/>
      <c r="S56" s="1435"/>
      <c r="T56" s="1174"/>
      <c r="U56" s="907"/>
      <c r="V56" s="1163"/>
      <c r="W56" s="800"/>
      <c r="X56" s="914"/>
      <c r="Y56" s="914"/>
    </row>
    <row r="57" spans="1:25" s="13" customFormat="1" ht="15.75">
      <c r="A57" s="907"/>
      <c r="B57" s="908" t="s">
        <v>45</v>
      </c>
      <c r="C57" s="909"/>
      <c r="D57" s="909"/>
      <c r="E57" s="798"/>
      <c r="F57" s="938"/>
      <c r="G57" s="930">
        <v>5</v>
      </c>
      <c r="H57" s="911">
        <f t="shared" si="6"/>
        <v>150</v>
      </c>
      <c r="I57" s="912"/>
      <c r="J57" s="912"/>
      <c r="K57" s="912"/>
      <c r="L57" s="969"/>
      <c r="M57" s="928"/>
      <c r="N57" s="1174"/>
      <c r="O57" s="1419"/>
      <c r="P57" s="1446"/>
      <c r="Q57" s="970"/>
      <c r="R57" s="1409"/>
      <c r="S57" s="1435"/>
      <c r="T57" s="1174"/>
      <c r="U57" s="907"/>
      <c r="V57" s="1163"/>
      <c r="W57" s="800"/>
      <c r="X57" s="914"/>
      <c r="Y57" s="914"/>
    </row>
    <row r="58" spans="1:25" s="13" customFormat="1" ht="15.75">
      <c r="A58" s="907"/>
      <c r="B58" s="915" t="s">
        <v>46</v>
      </c>
      <c r="C58" s="909"/>
      <c r="D58" s="909"/>
      <c r="E58" s="798"/>
      <c r="F58" s="938"/>
      <c r="G58" s="931">
        <v>7</v>
      </c>
      <c r="H58" s="916">
        <f t="shared" si="6"/>
        <v>210</v>
      </c>
      <c r="I58" s="917">
        <f>I59+I60</f>
        <v>32</v>
      </c>
      <c r="J58" s="917">
        <v>16</v>
      </c>
      <c r="K58" s="917">
        <v>12</v>
      </c>
      <c r="L58" s="971"/>
      <c r="M58" s="921">
        <f>H58-I58</f>
        <v>178</v>
      </c>
      <c r="N58" s="1174"/>
      <c r="O58" s="1419"/>
      <c r="P58" s="1446"/>
      <c r="Q58" s="970"/>
      <c r="R58" s="1409"/>
      <c r="S58" s="1435"/>
      <c r="T58" s="1174"/>
      <c r="U58" s="907"/>
      <c r="V58" s="1163"/>
      <c r="W58" s="800"/>
      <c r="X58" s="914"/>
      <c r="Y58" s="914"/>
    </row>
    <row r="59" spans="1:26" s="13" customFormat="1" ht="15.75">
      <c r="A59" s="907" t="s">
        <v>238</v>
      </c>
      <c r="B59" s="908" t="s">
        <v>46</v>
      </c>
      <c r="C59" s="909"/>
      <c r="D59" s="923">
        <v>1</v>
      </c>
      <c r="E59" s="798"/>
      <c r="F59" s="938"/>
      <c r="G59" s="930">
        <v>3.5</v>
      </c>
      <c r="H59" s="911">
        <f t="shared" si="6"/>
        <v>105</v>
      </c>
      <c r="I59" s="912">
        <v>16</v>
      </c>
      <c r="J59" s="907" t="s">
        <v>216</v>
      </c>
      <c r="K59" s="907" t="s">
        <v>104</v>
      </c>
      <c r="L59" s="1166" t="s">
        <v>218</v>
      </c>
      <c r="M59" s="934">
        <f>H59-I59</f>
        <v>89</v>
      </c>
      <c r="N59" s="1174" t="s">
        <v>282</v>
      </c>
      <c r="O59" s="1419"/>
      <c r="P59" s="1446"/>
      <c r="Q59" s="970"/>
      <c r="R59" s="1409"/>
      <c r="S59" s="1435"/>
      <c r="T59" s="1174"/>
      <c r="U59" s="907"/>
      <c r="V59" s="1163"/>
      <c r="W59" s="800"/>
      <c r="X59" s="914"/>
      <c r="Y59" s="914"/>
      <c r="Z59" s="13">
        <v>1</v>
      </c>
    </row>
    <row r="60" spans="1:26" s="13" customFormat="1" ht="16.5" thickBot="1">
      <c r="A60" s="1160" t="s">
        <v>239</v>
      </c>
      <c r="B60" s="972" t="s">
        <v>46</v>
      </c>
      <c r="C60" s="941">
        <v>2</v>
      </c>
      <c r="D60" s="942"/>
      <c r="E60" s="943"/>
      <c r="F60" s="973"/>
      <c r="G60" s="974">
        <v>3.5</v>
      </c>
      <c r="H60" s="975">
        <f t="shared" si="6"/>
        <v>105</v>
      </c>
      <c r="I60" s="976">
        <v>16</v>
      </c>
      <c r="J60" s="1160" t="s">
        <v>216</v>
      </c>
      <c r="K60" s="1160" t="s">
        <v>104</v>
      </c>
      <c r="L60" s="1158" t="s">
        <v>218</v>
      </c>
      <c r="M60" s="977">
        <f>H60-I60</f>
        <v>89</v>
      </c>
      <c r="N60" s="1159"/>
      <c r="O60" s="1466" t="s">
        <v>282</v>
      </c>
      <c r="P60" s="1467"/>
      <c r="Q60" s="978"/>
      <c r="R60" s="1409"/>
      <c r="S60" s="1435"/>
      <c r="T60" s="1159"/>
      <c r="U60" s="1160"/>
      <c r="V60" s="1179"/>
      <c r="W60" s="979"/>
      <c r="X60" s="914"/>
      <c r="Y60" s="914"/>
      <c r="Z60" s="13">
        <v>1</v>
      </c>
    </row>
    <row r="61" spans="1:25" s="13" customFormat="1" ht="16.5" thickBot="1">
      <c r="A61" s="1514" t="s">
        <v>117</v>
      </c>
      <c r="B61" s="1417"/>
      <c r="C61" s="980"/>
      <c r="D61" s="980"/>
      <c r="E61" s="981"/>
      <c r="F61" s="982"/>
      <c r="G61" s="983">
        <f>G34+G28+G55+G37+G44+G47+G48+G49+G52+G58</f>
        <v>43.5</v>
      </c>
      <c r="H61" s="984">
        <f>H34+H28+H55+H44+H48+H37+H47+H49+H52+H58</f>
        <v>1305</v>
      </c>
      <c r="I61" s="984">
        <f>I34+I28+I55+I44+I48+I37+I47+I49+I52+I58</f>
        <v>122</v>
      </c>
      <c r="J61" s="985" t="s">
        <v>289</v>
      </c>
      <c r="K61" s="985" t="s">
        <v>287</v>
      </c>
      <c r="L61" s="985" t="s">
        <v>288</v>
      </c>
      <c r="M61" s="986">
        <f>M34+M28+M55+M44+M37+M47+M48+M49+M52+M58</f>
        <v>1183</v>
      </c>
      <c r="N61" s="990" t="s">
        <v>283</v>
      </c>
      <c r="O61" s="1416" t="s">
        <v>286</v>
      </c>
      <c r="P61" s="1462"/>
      <c r="Q61" s="1220" t="s">
        <v>285</v>
      </c>
      <c r="R61" s="1416"/>
      <c r="S61" s="1462"/>
      <c r="T61" s="990"/>
      <c r="U61" s="985"/>
      <c r="V61" s="991"/>
      <c r="W61" s="992" t="s">
        <v>216</v>
      </c>
      <c r="X61" s="987"/>
      <c r="Y61" s="988"/>
    </row>
    <row r="62" spans="1:25" s="13" customFormat="1" ht="16.5" thickBot="1">
      <c r="A62" s="1514" t="s">
        <v>118</v>
      </c>
      <c r="B62" s="1417"/>
      <c r="C62" s="980"/>
      <c r="D62" s="980"/>
      <c r="E62" s="981"/>
      <c r="F62" s="982"/>
      <c r="G62" s="983">
        <f>G31+G33+G27+G54+G43+G36+G46+G51+G57+G41</f>
        <v>25</v>
      </c>
      <c r="H62" s="983">
        <f>H31+H33+H27+H54+H43+H36+H46+H51+H57+H41</f>
        <v>750</v>
      </c>
      <c r="I62" s="1221"/>
      <c r="J62" s="985"/>
      <c r="K62" s="985"/>
      <c r="L62" s="985"/>
      <c r="M62" s="1015"/>
      <c r="N62" s="990"/>
      <c r="O62" s="1416"/>
      <c r="P62" s="1462"/>
      <c r="Q62" s="989"/>
      <c r="R62" s="1463"/>
      <c r="S62" s="1453"/>
      <c r="T62" s="990"/>
      <c r="U62" s="985"/>
      <c r="V62" s="991"/>
      <c r="W62" s="992"/>
      <c r="X62" s="1452"/>
      <c r="Y62" s="1453"/>
    </row>
    <row r="63" spans="1:25" s="13" customFormat="1" ht="16.5" thickBot="1">
      <c r="A63" s="1524" t="s">
        <v>136</v>
      </c>
      <c r="B63" s="1525"/>
      <c r="C63" s="993"/>
      <c r="D63" s="993"/>
      <c r="E63" s="1222"/>
      <c r="F63" s="1223"/>
      <c r="G63" s="1224">
        <f>G31+G32+G26+G48+G53+G35+G40+G45+G49+G50+G56</f>
        <v>68.5</v>
      </c>
      <c r="H63" s="1224">
        <f>H31+H32+H26+H48+H53+H35+H40+H45+H49+H50+H56</f>
        <v>2055</v>
      </c>
      <c r="I63" s="1225"/>
      <c r="J63" s="1173"/>
      <c r="K63" s="1173"/>
      <c r="L63" s="1173"/>
      <c r="M63" s="739"/>
      <c r="N63" s="995"/>
      <c r="O63" s="1416"/>
      <c r="P63" s="1462"/>
      <c r="Q63" s="994"/>
      <c r="R63" s="1463"/>
      <c r="S63" s="1453"/>
      <c r="T63" s="995"/>
      <c r="U63" s="1173"/>
      <c r="V63" s="996"/>
      <c r="W63" s="997"/>
      <c r="X63" s="998"/>
      <c r="Y63" s="999"/>
    </row>
    <row r="64" spans="1:25" s="13" customFormat="1" ht="15.75">
      <c r="A64" s="1587" t="s">
        <v>168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  <c r="S64" s="1587"/>
      <c r="T64" s="1587"/>
      <c r="U64" s="1587"/>
      <c r="V64" s="1587"/>
      <c r="W64" s="906"/>
      <c r="X64" s="800"/>
      <c r="Y64" s="800"/>
    </row>
    <row r="65" spans="1:41" s="13" customFormat="1" ht="15.75">
      <c r="A65" s="907" t="s">
        <v>137</v>
      </c>
      <c r="B65" s="1000" t="s">
        <v>60</v>
      </c>
      <c r="C65" s="909"/>
      <c r="D65" s="923"/>
      <c r="E65" s="798"/>
      <c r="F65" s="965"/>
      <c r="G65" s="965">
        <v>9</v>
      </c>
      <c r="H65" s="912">
        <f aca="true" t="shared" si="7" ref="H65:H77">G65*30</f>
        <v>270</v>
      </c>
      <c r="I65" s="912"/>
      <c r="J65" s="907"/>
      <c r="K65" s="907"/>
      <c r="L65" s="907"/>
      <c r="M65" s="1001"/>
      <c r="N65" s="1174"/>
      <c r="O65" s="1419"/>
      <c r="P65" s="1446"/>
      <c r="Q65" s="949"/>
      <c r="R65" s="1409"/>
      <c r="S65" s="1410"/>
      <c r="T65" s="1002"/>
      <c r="U65" s="1003"/>
      <c r="V65" s="1004"/>
      <c r="W65" s="1005"/>
      <c r="X65" s="800"/>
      <c r="Y65" s="800"/>
      <c r="AA65" s="13" t="s">
        <v>271</v>
      </c>
      <c r="AB65" s="768">
        <f>SUMIF(Z$65:Z$96,1,G$65:G$96)</f>
        <v>5</v>
      </c>
      <c r="AI65" s="57"/>
      <c r="AJ65" s="57">
        <v>1</v>
      </c>
      <c r="AK65" s="57">
        <v>2</v>
      </c>
      <c r="AL65" s="57">
        <v>3</v>
      </c>
      <c r="AM65" s="57">
        <v>4</v>
      </c>
      <c r="AN65" s="57">
        <v>5</v>
      </c>
      <c r="AO65" s="57" t="s">
        <v>273</v>
      </c>
    </row>
    <row r="66" spans="1:41" s="13" customFormat="1" ht="15.75">
      <c r="A66" s="907"/>
      <c r="B66" s="908" t="s">
        <v>45</v>
      </c>
      <c r="C66" s="909"/>
      <c r="D66" s="923"/>
      <c r="E66" s="798"/>
      <c r="F66" s="965"/>
      <c r="G66" s="965">
        <v>3</v>
      </c>
      <c r="H66" s="912">
        <f t="shared" si="7"/>
        <v>90</v>
      </c>
      <c r="I66" s="912"/>
      <c r="J66" s="907"/>
      <c r="K66" s="907"/>
      <c r="L66" s="907"/>
      <c r="M66" s="1001"/>
      <c r="N66" s="1174"/>
      <c r="O66" s="1419"/>
      <c r="P66" s="1446"/>
      <c r="Q66" s="949"/>
      <c r="R66" s="1409"/>
      <c r="S66" s="1410"/>
      <c r="T66" s="1002"/>
      <c r="U66" s="907"/>
      <c r="V66" s="1163"/>
      <c r="W66" s="1005"/>
      <c r="X66" s="800"/>
      <c r="Y66" s="800"/>
      <c r="AA66" s="13" t="s">
        <v>272</v>
      </c>
      <c r="AB66" s="768">
        <f>SUMIF(Z$65:Z$96,2,G$65:G$96)</f>
        <v>21</v>
      </c>
      <c r="AI66" s="57" t="s">
        <v>329</v>
      </c>
      <c r="AJ66" s="57">
        <f aca="true" t="shared" si="8" ref="AJ66:AO66">COUNTIF($C65:$C96,AJ65)</f>
        <v>0</v>
      </c>
      <c r="AK66" s="57">
        <f t="shared" si="8"/>
        <v>0</v>
      </c>
      <c r="AL66" s="57">
        <f t="shared" si="8"/>
        <v>2</v>
      </c>
      <c r="AM66" s="57">
        <f t="shared" si="8"/>
        <v>1</v>
      </c>
      <c r="AN66" s="57">
        <f t="shared" si="8"/>
        <v>1</v>
      </c>
      <c r="AO66" s="57">
        <f t="shared" si="8"/>
        <v>1</v>
      </c>
    </row>
    <row r="67" spans="1:41" s="13" customFormat="1" ht="15.75">
      <c r="A67" s="907"/>
      <c r="B67" s="915" t="s">
        <v>46</v>
      </c>
      <c r="C67" s="909"/>
      <c r="D67" s="923"/>
      <c r="E67" s="798"/>
      <c r="F67" s="965"/>
      <c r="G67" s="1029">
        <v>6</v>
      </c>
      <c r="H67" s="917">
        <f>G67*30</f>
        <v>180</v>
      </c>
      <c r="I67" s="917">
        <v>16</v>
      </c>
      <c r="J67" s="919" t="s">
        <v>216</v>
      </c>
      <c r="K67" s="919"/>
      <c r="L67" s="919" t="s">
        <v>216</v>
      </c>
      <c r="M67" s="1006">
        <f>H67-I67</f>
        <v>164</v>
      </c>
      <c r="N67" s="1174"/>
      <c r="O67" s="1419"/>
      <c r="P67" s="1446"/>
      <c r="Q67" s="949"/>
      <c r="R67" s="1409"/>
      <c r="S67" s="1410"/>
      <c r="T67" s="1002"/>
      <c r="U67" s="907"/>
      <c r="V67" s="1163"/>
      <c r="W67" s="1005"/>
      <c r="X67" s="800"/>
      <c r="Y67" s="800"/>
      <c r="AA67" s="13" t="s">
        <v>36</v>
      </c>
      <c r="AB67" s="768">
        <f>SUMIF(Z$65:Z$96,3,G$65:G$96)</f>
        <v>13</v>
      </c>
      <c r="AI67" s="57" t="s">
        <v>330</v>
      </c>
      <c r="AJ67" s="57">
        <f aca="true" t="shared" si="9" ref="AJ67:AO67">COUNTIF($D65:$D96,AJ65)</f>
        <v>0</v>
      </c>
      <c r="AK67" s="57">
        <f t="shared" si="9"/>
        <v>1</v>
      </c>
      <c r="AL67" s="57">
        <f t="shared" si="9"/>
        <v>1</v>
      </c>
      <c r="AM67" s="57">
        <f t="shared" si="9"/>
        <v>0</v>
      </c>
      <c r="AN67" s="57">
        <f t="shared" si="9"/>
        <v>0</v>
      </c>
      <c r="AO67" s="57">
        <f t="shared" si="9"/>
        <v>1</v>
      </c>
    </row>
    <row r="68" spans="1:41" s="13" customFormat="1" ht="15.75">
      <c r="A68" s="907" t="s">
        <v>138</v>
      </c>
      <c r="B68" s="908" t="s">
        <v>46</v>
      </c>
      <c r="C68" s="923">
        <v>3</v>
      </c>
      <c r="D68" s="923"/>
      <c r="E68" s="798"/>
      <c r="F68" s="965"/>
      <c r="G68" s="965">
        <v>5</v>
      </c>
      <c r="H68" s="912">
        <f t="shared" si="7"/>
        <v>150</v>
      </c>
      <c r="I68" s="912">
        <v>12</v>
      </c>
      <c r="J68" s="907" t="s">
        <v>216</v>
      </c>
      <c r="K68" s="907"/>
      <c r="L68" s="907" t="s">
        <v>48</v>
      </c>
      <c r="M68" s="1001">
        <f>H68-I68</f>
        <v>138</v>
      </c>
      <c r="N68" s="1174"/>
      <c r="O68" s="1419"/>
      <c r="P68" s="1446"/>
      <c r="Q68" s="1164" t="s">
        <v>107</v>
      </c>
      <c r="R68" s="1409"/>
      <c r="S68" s="1410"/>
      <c r="T68" s="1002"/>
      <c r="U68" s="907"/>
      <c r="V68" s="1163"/>
      <c r="W68" s="1005"/>
      <c r="X68" s="800"/>
      <c r="Y68" s="800"/>
      <c r="Z68" s="13">
        <v>2</v>
      </c>
      <c r="AB68" s="768">
        <f>SUM(AB65:AB67)</f>
        <v>39</v>
      </c>
      <c r="AI68" s="57" t="s">
        <v>327</v>
      </c>
      <c r="AJ68" s="57">
        <f aca="true" t="shared" si="10" ref="AJ68:AO68">COUNTIF($E66:$E97,AJ65)</f>
        <v>0</v>
      </c>
      <c r="AK68" s="57">
        <f t="shared" si="10"/>
        <v>0</v>
      </c>
      <c r="AL68" s="57">
        <f t="shared" si="10"/>
        <v>0</v>
      </c>
      <c r="AM68" s="57">
        <f t="shared" si="10"/>
        <v>1</v>
      </c>
      <c r="AN68" s="57">
        <f t="shared" si="10"/>
        <v>1</v>
      </c>
      <c r="AO68" s="57">
        <f t="shared" si="10"/>
        <v>1</v>
      </c>
    </row>
    <row r="69" spans="1:41" s="13" customFormat="1" ht="15.75">
      <c r="A69" s="907" t="s">
        <v>139</v>
      </c>
      <c r="B69" s="1000" t="s">
        <v>61</v>
      </c>
      <c r="C69" s="909"/>
      <c r="D69" s="923"/>
      <c r="E69" s="798">
        <v>4</v>
      </c>
      <c r="F69" s="965"/>
      <c r="G69" s="965">
        <v>1</v>
      </c>
      <c r="H69" s="912">
        <f t="shared" si="7"/>
        <v>30</v>
      </c>
      <c r="I69" s="912">
        <v>4</v>
      </c>
      <c r="J69" s="907"/>
      <c r="K69" s="907"/>
      <c r="L69" s="907" t="s">
        <v>55</v>
      </c>
      <c r="M69" s="1001">
        <f>H69-I69</f>
        <v>26</v>
      </c>
      <c r="N69" s="1174"/>
      <c r="O69" s="1419"/>
      <c r="P69" s="1446"/>
      <c r="Q69" s="949"/>
      <c r="R69" s="1409" t="s">
        <v>48</v>
      </c>
      <c r="S69" s="1410"/>
      <c r="T69" s="1002"/>
      <c r="U69" s="907"/>
      <c r="V69" s="1163"/>
      <c r="W69" s="1005"/>
      <c r="X69" s="800"/>
      <c r="Y69" s="800"/>
      <c r="Z69" s="13">
        <v>2</v>
      </c>
      <c r="AI69" s="57" t="s">
        <v>328</v>
      </c>
      <c r="AJ69" s="57"/>
      <c r="AK69" s="57"/>
      <c r="AL69" s="57"/>
      <c r="AM69" s="57"/>
      <c r="AN69" s="57"/>
      <c r="AO69" s="57"/>
    </row>
    <row r="70" spans="1:25" s="107" customFormat="1" ht="16.5" customHeight="1">
      <c r="A70" s="907" t="s">
        <v>140</v>
      </c>
      <c r="B70" s="908" t="s">
        <v>80</v>
      </c>
      <c r="C70" s="909"/>
      <c r="D70" s="909"/>
      <c r="E70" s="798"/>
      <c r="F70" s="1007"/>
      <c r="G70" s="1007">
        <v>3.5</v>
      </c>
      <c r="H70" s="1008">
        <f>G70*30</f>
        <v>105</v>
      </c>
      <c r="I70" s="912"/>
      <c r="J70" s="907"/>
      <c r="K70" s="907"/>
      <c r="L70" s="907"/>
      <c r="M70" s="1009"/>
      <c r="N70" s="1174"/>
      <c r="O70" s="1419"/>
      <c r="P70" s="1446"/>
      <c r="Q70" s="1174"/>
      <c r="R70" s="1419"/>
      <c r="S70" s="1420"/>
      <c r="T70" s="907"/>
      <c r="U70" s="907"/>
      <c r="V70" s="1163"/>
      <c r="W70" s="1005"/>
      <c r="X70" s="800"/>
      <c r="Y70" s="800"/>
    </row>
    <row r="71" spans="1:25" s="107" customFormat="1" ht="16.5" thickBot="1">
      <c r="A71" s="907"/>
      <c r="B71" s="908" t="s">
        <v>45</v>
      </c>
      <c r="C71" s="909"/>
      <c r="D71" s="909"/>
      <c r="E71" s="798"/>
      <c r="F71" s="1007"/>
      <c r="G71" s="1226">
        <v>1</v>
      </c>
      <c r="H71" s="1010">
        <f>G71*30</f>
        <v>30</v>
      </c>
      <c r="I71" s="976"/>
      <c r="J71" s="1160"/>
      <c r="K71" s="1160"/>
      <c r="L71" s="1160"/>
      <c r="M71" s="1011"/>
      <c r="N71" s="1174"/>
      <c r="O71" s="1419"/>
      <c r="P71" s="1446"/>
      <c r="Q71" s="1174"/>
      <c r="R71" s="1419"/>
      <c r="S71" s="1420"/>
      <c r="T71" s="907"/>
      <c r="U71" s="907"/>
      <c r="V71" s="1163"/>
      <c r="W71" s="1005"/>
      <c r="X71" s="800"/>
      <c r="Y71" s="800"/>
    </row>
    <row r="72" spans="1:26" s="107" customFormat="1" ht="16.5" thickBot="1">
      <c r="A72" s="907" t="s">
        <v>141</v>
      </c>
      <c r="B72" s="915" t="s">
        <v>46</v>
      </c>
      <c r="C72" s="923" t="s">
        <v>273</v>
      </c>
      <c r="D72" s="909"/>
      <c r="E72" s="798"/>
      <c r="F72" s="910"/>
      <c r="G72" s="1227">
        <v>2.5</v>
      </c>
      <c r="H72" s="1012">
        <f>G72*30</f>
        <v>75</v>
      </c>
      <c r="I72" s="1013">
        <v>12</v>
      </c>
      <c r="J72" s="1014" t="s">
        <v>216</v>
      </c>
      <c r="K72" s="1014"/>
      <c r="L72" s="1014" t="s">
        <v>48</v>
      </c>
      <c r="M72" s="1015">
        <f>H72-I72</f>
        <v>63</v>
      </c>
      <c r="N72" s="1174"/>
      <c r="O72" s="1419"/>
      <c r="P72" s="1446"/>
      <c r="Q72" s="1174"/>
      <c r="R72" s="1419"/>
      <c r="S72" s="1420"/>
      <c r="T72" s="907"/>
      <c r="U72" s="907"/>
      <c r="V72" s="1163"/>
      <c r="W72" s="1005"/>
      <c r="X72" s="886" t="s">
        <v>107</v>
      </c>
      <c r="Y72" s="886"/>
      <c r="Z72" s="107">
        <v>3</v>
      </c>
    </row>
    <row r="73" spans="1:25" s="13" customFormat="1" ht="31.5" customHeight="1" hidden="1">
      <c r="A73" s="907" t="s">
        <v>142</v>
      </c>
      <c r="B73" s="908" t="s">
        <v>66</v>
      </c>
      <c r="C73" s="909"/>
      <c r="D73" s="923"/>
      <c r="E73" s="798"/>
      <c r="F73" s="965"/>
      <c r="G73" s="1088">
        <v>3</v>
      </c>
      <c r="H73" s="902">
        <f t="shared" si="7"/>
        <v>90</v>
      </c>
      <c r="I73" s="902"/>
      <c r="J73" s="896"/>
      <c r="K73" s="896"/>
      <c r="L73" s="896"/>
      <c r="M73" s="1016"/>
      <c r="N73" s="1174"/>
      <c r="O73" s="1419"/>
      <c r="P73" s="1446"/>
      <c r="Q73" s="949"/>
      <c r="R73" s="1419"/>
      <c r="S73" s="1420"/>
      <c r="T73" s="1002"/>
      <c r="U73" s="907"/>
      <c r="V73" s="1163"/>
      <c r="W73" s="1005"/>
      <c r="X73" s="800"/>
      <c r="Y73" s="800"/>
    </row>
    <row r="74" spans="1:25" s="13" customFormat="1" ht="15.75" hidden="1">
      <c r="A74" s="907"/>
      <c r="B74" s="908" t="s">
        <v>45</v>
      </c>
      <c r="C74" s="909"/>
      <c r="D74" s="923"/>
      <c r="E74" s="798"/>
      <c r="F74" s="965"/>
      <c r="G74" s="965"/>
      <c r="H74" s="912"/>
      <c r="I74" s="912"/>
      <c r="J74" s="907"/>
      <c r="K74" s="907"/>
      <c r="L74" s="907"/>
      <c r="M74" s="1001"/>
      <c r="N74" s="1174"/>
      <c r="O74" s="1419"/>
      <c r="P74" s="1446"/>
      <c r="Q74" s="949"/>
      <c r="R74" s="1419"/>
      <c r="S74" s="1420"/>
      <c r="T74" s="1002"/>
      <c r="U74" s="907"/>
      <c r="V74" s="1163"/>
      <c r="W74" s="1005"/>
      <c r="X74" s="800"/>
      <c r="Y74" s="800"/>
    </row>
    <row r="75" spans="1:25" s="13" customFormat="1" ht="15.75">
      <c r="A75" s="907" t="s">
        <v>142</v>
      </c>
      <c r="B75" s="908" t="s">
        <v>66</v>
      </c>
      <c r="C75" s="909"/>
      <c r="D75" s="923">
        <v>3</v>
      </c>
      <c r="E75" s="798"/>
      <c r="F75" s="965"/>
      <c r="G75" s="1029">
        <v>3.5</v>
      </c>
      <c r="H75" s="917">
        <f t="shared" si="7"/>
        <v>105</v>
      </c>
      <c r="I75" s="917"/>
      <c r="J75" s="919"/>
      <c r="K75" s="919"/>
      <c r="L75" s="932"/>
      <c r="M75" s="1006"/>
      <c r="N75" s="1174"/>
      <c r="O75" s="1419"/>
      <c r="P75" s="1446"/>
      <c r="Q75" s="1017"/>
      <c r="R75" s="1419"/>
      <c r="S75" s="1420"/>
      <c r="T75" s="1002"/>
      <c r="U75" s="957"/>
      <c r="V75" s="1163"/>
      <c r="W75" s="1005"/>
      <c r="X75" s="800"/>
      <c r="Y75" s="800"/>
    </row>
    <row r="76" spans="1:25" s="13" customFormat="1" ht="15.75">
      <c r="A76" s="907"/>
      <c r="B76" s="908" t="s">
        <v>45</v>
      </c>
      <c r="C76" s="909"/>
      <c r="D76" s="923"/>
      <c r="E76" s="798"/>
      <c r="F76" s="965"/>
      <c r="G76" s="1029">
        <v>1</v>
      </c>
      <c r="H76" s="917">
        <f t="shared" si="7"/>
        <v>30</v>
      </c>
      <c r="I76" s="917"/>
      <c r="J76" s="919"/>
      <c r="K76" s="919"/>
      <c r="L76" s="932"/>
      <c r="M76" s="1006"/>
      <c r="N76" s="1174"/>
      <c r="O76" s="1166"/>
      <c r="P76" s="1018"/>
      <c r="Q76" s="1172"/>
      <c r="R76" s="1018"/>
      <c r="S76" s="1174"/>
      <c r="T76" s="1002"/>
      <c r="U76" s="957"/>
      <c r="V76" s="1163"/>
      <c r="W76" s="1005"/>
      <c r="X76" s="800"/>
      <c r="Y76" s="800"/>
    </row>
    <row r="77" spans="1:26" s="13" customFormat="1" ht="15.75">
      <c r="A77" s="907" t="s">
        <v>290</v>
      </c>
      <c r="B77" s="908" t="s">
        <v>46</v>
      </c>
      <c r="C77" s="909"/>
      <c r="D77" s="923"/>
      <c r="E77" s="798"/>
      <c r="F77" s="965"/>
      <c r="G77" s="1029">
        <v>2.5</v>
      </c>
      <c r="H77" s="917">
        <f t="shared" si="7"/>
        <v>75</v>
      </c>
      <c r="I77" s="917">
        <v>8</v>
      </c>
      <c r="J77" s="919" t="s">
        <v>48</v>
      </c>
      <c r="K77" s="919"/>
      <c r="L77" s="932" t="s">
        <v>48</v>
      </c>
      <c r="M77" s="1006">
        <f>H77-I77</f>
        <v>67</v>
      </c>
      <c r="N77" s="1174"/>
      <c r="O77" s="1166"/>
      <c r="P77" s="1018"/>
      <c r="Q77" s="1172" t="s">
        <v>216</v>
      </c>
      <c r="R77" s="1018"/>
      <c r="S77" s="1174"/>
      <c r="T77" s="1002"/>
      <c r="U77" s="957"/>
      <c r="V77" s="1163"/>
      <c r="W77" s="1005"/>
      <c r="X77" s="800"/>
      <c r="Y77" s="800"/>
      <c r="Z77" s="13">
        <v>2</v>
      </c>
    </row>
    <row r="78" spans="1:25" s="13" customFormat="1" ht="30.75" customHeight="1">
      <c r="A78" s="907" t="s">
        <v>143</v>
      </c>
      <c r="B78" s="908" t="s">
        <v>67</v>
      </c>
      <c r="C78" s="923"/>
      <c r="D78" s="923"/>
      <c r="E78" s="798"/>
      <c r="F78" s="1019"/>
      <c r="G78" s="1019">
        <v>14.5</v>
      </c>
      <c r="H78" s="912">
        <f aca="true" t="shared" si="11" ref="H78:H83">G78*30</f>
        <v>435</v>
      </c>
      <c r="I78" s="912"/>
      <c r="J78" s="912"/>
      <c r="K78" s="907"/>
      <c r="L78" s="907"/>
      <c r="M78" s="1001"/>
      <c r="N78" s="1174"/>
      <c r="O78" s="1419"/>
      <c r="P78" s="1446"/>
      <c r="Q78" s="1020"/>
      <c r="R78" s="1419"/>
      <c r="S78" s="1420"/>
      <c r="T78" s="1002"/>
      <c r="U78" s="907"/>
      <c r="V78" s="1163"/>
      <c r="W78" s="1228"/>
      <c r="X78" s="800"/>
      <c r="Y78" s="800"/>
    </row>
    <row r="79" spans="1:25" s="13" customFormat="1" ht="19.5" customHeight="1">
      <c r="A79" s="907"/>
      <c r="B79" s="908" t="s">
        <v>45</v>
      </c>
      <c r="C79" s="923"/>
      <c r="D79" s="923"/>
      <c r="E79" s="798"/>
      <c r="F79" s="1019"/>
      <c r="G79" s="1019">
        <v>4</v>
      </c>
      <c r="H79" s="912">
        <f t="shared" si="11"/>
        <v>120</v>
      </c>
      <c r="I79" s="912"/>
      <c r="J79" s="912"/>
      <c r="K79" s="907"/>
      <c r="L79" s="907"/>
      <c r="M79" s="1001"/>
      <c r="N79" s="1174"/>
      <c r="O79" s="1419"/>
      <c r="P79" s="1446"/>
      <c r="Q79" s="949"/>
      <c r="R79" s="1419"/>
      <c r="S79" s="1420"/>
      <c r="T79" s="1002"/>
      <c r="U79" s="907"/>
      <c r="V79" s="1163"/>
      <c r="W79" s="1228"/>
      <c r="X79" s="800"/>
      <c r="Y79" s="800"/>
    </row>
    <row r="80" spans="1:25" s="13" customFormat="1" ht="17.25" customHeight="1" thickBot="1">
      <c r="A80" s="907"/>
      <c r="B80" s="915" t="s">
        <v>46</v>
      </c>
      <c r="C80" s="923"/>
      <c r="D80" s="923"/>
      <c r="E80" s="798"/>
      <c r="F80" s="1019"/>
      <c r="G80" s="1096">
        <v>10.5</v>
      </c>
      <c r="H80" s="917">
        <f t="shared" si="11"/>
        <v>315</v>
      </c>
      <c r="I80" s="917">
        <v>24</v>
      </c>
      <c r="J80" s="936" t="s">
        <v>282</v>
      </c>
      <c r="K80" s="936"/>
      <c r="L80" s="936" t="s">
        <v>220</v>
      </c>
      <c r="M80" s="1006">
        <f>H80-I80</f>
        <v>291</v>
      </c>
      <c r="N80" s="1174"/>
      <c r="O80" s="1419"/>
      <c r="P80" s="1446"/>
      <c r="Q80" s="949"/>
      <c r="R80" s="1419"/>
      <c r="S80" s="1420"/>
      <c r="T80" s="1002"/>
      <c r="U80" s="907"/>
      <c r="V80" s="1163"/>
      <c r="W80" s="1228"/>
      <c r="X80" s="800"/>
      <c r="Y80" s="800"/>
    </row>
    <row r="81" spans="1:26" s="13" customFormat="1" ht="20.25" customHeight="1" thickBot="1">
      <c r="A81" s="907" t="s">
        <v>144</v>
      </c>
      <c r="B81" s="908" t="s">
        <v>46</v>
      </c>
      <c r="C81" s="923"/>
      <c r="D81" s="923">
        <v>2</v>
      </c>
      <c r="E81" s="798"/>
      <c r="F81" s="1019"/>
      <c r="G81" s="1019">
        <v>5</v>
      </c>
      <c r="H81" s="912">
        <f t="shared" si="11"/>
        <v>150</v>
      </c>
      <c r="I81" s="1013">
        <v>12</v>
      </c>
      <c r="J81" s="1014" t="s">
        <v>220</v>
      </c>
      <c r="K81" s="1014"/>
      <c r="L81" s="1014" t="s">
        <v>108</v>
      </c>
      <c r="M81" s="1001">
        <f>H81-I81</f>
        <v>138</v>
      </c>
      <c r="N81" s="1174"/>
      <c r="O81" s="1409" t="s">
        <v>49</v>
      </c>
      <c r="P81" s="1435"/>
      <c r="Q81" s="949"/>
      <c r="R81" s="1419"/>
      <c r="S81" s="1420"/>
      <c r="T81" s="1002"/>
      <c r="U81" s="907"/>
      <c r="V81" s="1163"/>
      <c r="W81" s="1228"/>
      <c r="X81" s="800"/>
      <c r="Y81" s="800"/>
      <c r="Z81" s="13">
        <v>1</v>
      </c>
    </row>
    <row r="82" spans="1:26" s="13" customFormat="1" ht="20.25" customHeight="1" thickBot="1">
      <c r="A82" s="907" t="s">
        <v>165</v>
      </c>
      <c r="B82" s="908" t="s">
        <v>46</v>
      </c>
      <c r="C82" s="923">
        <v>3</v>
      </c>
      <c r="D82" s="923"/>
      <c r="E82" s="798"/>
      <c r="F82" s="1019"/>
      <c r="G82" s="1019">
        <v>5.5</v>
      </c>
      <c r="H82" s="912">
        <f t="shared" si="11"/>
        <v>165</v>
      </c>
      <c r="I82" s="1013">
        <v>12</v>
      </c>
      <c r="J82" s="1014" t="s">
        <v>216</v>
      </c>
      <c r="K82" s="1014"/>
      <c r="L82" s="1014" t="s">
        <v>48</v>
      </c>
      <c r="M82" s="1001">
        <f>H82-I82</f>
        <v>153</v>
      </c>
      <c r="N82" s="1174"/>
      <c r="O82" s="1419"/>
      <c r="P82" s="1446"/>
      <c r="Q82" s="1021" t="s">
        <v>107</v>
      </c>
      <c r="R82" s="1419"/>
      <c r="S82" s="1420"/>
      <c r="T82" s="968"/>
      <c r="U82" s="907"/>
      <c r="V82" s="1163"/>
      <c r="W82" s="1229"/>
      <c r="X82" s="800"/>
      <c r="Y82" s="800"/>
      <c r="Z82" s="13">
        <v>2</v>
      </c>
    </row>
    <row r="83" spans="1:25" s="13" customFormat="1" ht="17.25" customHeight="1">
      <c r="A83" s="907" t="s">
        <v>145</v>
      </c>
      <c r="B83" s="1000" t="s">
        <v>68</v>
      </c>
      <c r="C83" s="923"/>
      <c r="D83" s="909"/>
      <c r="E83" s="798"/>
      <c r="F83" s="965"/>
      <c r="G83" s="965">
        <v>12</v>
      </c>
      <c r="H83" s="1022">
        <f t="shared" si="11"/>
        <v>360</v>
      </c>
      <c r="I83" s="1023"/>
      <c r="J83" s="1024"/>
      <c r="K83" s="1022"/>
      <c r="L83" s="1024"/>
      <c r="M83" s="1025"/>
      <c r="N83" s="1026"/>
      <c r="O83" s="1419"/>
      <c r="P83" s="1446"/>
      <c r="Q83" s="1230"/>
      <c r="R83" s="1419"/>
      <c r="S83" s="1420"/>
      <c r="T83" s="1231"/>
      <c r="U83" s="1231"/>
      <c r="V83" s="1232"/>
      <c r="W83" s="1229"/>
      <c r="X83" s="800"/>
      <c r="Y83" s="800"/>
    </row>
    <row r="84" spans="1:25" s="13" customFormat="1" ht="78.75" customHeight="1" hidden="1">
      <c r="A84" s="907" t="s">
        <v>44</v>
      </c>
      <c r="B84" s="1000" t="s">
        <v>69</v>
      </c>
      <c r="C84" s="923"/>
      <c r="D84" s="909"/>
      <c r="E84" s="798">
        <v>13</v>
      </c>
      <c r="F84" s="965">
        <v>1</v>
      </c>
      <c r="G84" s="965"/>
      <c r="H84" s="912">
        <v>36</v>
      </c>
      <c r="I84" s="912">
        <v>16</v>
      </c>
      <c r="J84" s="907"/>
      <c r="K84" s="1233"/>
      <c r="L84" s="907" t="s">
        <v>56</v>
      </c>
      <c r="M84" s="1025">
        <f>H84-I84</f>
        <v>20</v>
      </c>
      <c r="N84" s="1234"/>
      <c r="O84" s="1419"/>
      <c r="P84" s="1446"/>
      <c r="Q84" s="1164"/>
      <c r="R84" s="1419"/>
      <c r="S84" s="1420"/>
      <c r="T84" s="1002" t="s">
        <v>56</v>
      </c>
      <c r="U84" s="1002"/>
      <c r="V84" s="1163"/>
      <c r="W84" s="1027"/>
      <c r="X84" s="800"/>
      <c r="Y84" s="800"/>
    </row>
    <row r="85" spans="1:25" s="13" customFormat="1" ht="15.75">
      <c r="A85" s="907"/>
      <c r="B85" s="1000" t="s">
        <v>45</v>
      </c>
      <c r="C85" s="923"/>
      <c r="D85" s="909"/>
      <c r="E85" s="798"/>
      <c r="F85" s="965"/>
      <c r="G85" s="965">
        <v>4</v>
      </c>
      <c r="H85" s="912">
        <f aca="true" t="shared" si="12" ref="H85:H96">G85*30</f>
        <v>120</v>
      </c>
      <c r="I85" s="912"/>
      <c r="J85" s="907"/>
      <c r="K85" s="1233"/>
      <c r="L85" s="907"/>
      <c r="M85" s="1025"/>
      <c r="N85" s="1234"/>
      <c r="O85" s="1419"/>
      <c r="P85" s="1446"/>
      <c r="Q85" s="1164"/>
      <c r="R85" s="1419"/>
      <c r="S85" s="1420"/>
      <c r="T85" s="1002"/>
      <c r="U85" s="1002"/>
      <c r="V85" s="1163"/>
      <c r="W85" s="1027"/>
      <c r="X85" s="800"/>
      <c r="Y85" s="800"/>
    </row>
    <row r="86" spans="1:25" s="13" customFormat="1" ht="16.5" thickBot="1">
      <c r="A86" s="907"/>
      <c r="B86" s="1028" t="s">
        <v>46</v>
      </c>
      <c r="C86" s="935"/>
      <c r="D86" s="936"/>
      <c r="E86" s="937"/>
      <c r="F86" s="1029"/>
      <c r="G86" s="1029">
        <v>8</v>
      </c>
      <c r="H86" s="917">
        <f t="shared" si="12"/>
        <v>240</v>
      </c>
      <c r="I86" s="917">
        <v>16</v>
      </c>
      <c r="J86" s="919" t="s">
        <v>216</v>
      </c>
      <c r="K86" s="1030"/>
      <c r="L86" s="919" t="s">
        <v>216</v>
      </c>
      <c r="M86" s="1031">
        <f>H86-I86</f>
        <v>224</v>
      </c>
      <c r="N86" s="1234"/>
      <c r="O86" s="1419"/>
      <c r="P86" s="1446"/>
      <c r="Q86" s="1164"/>
      <c r="R86" s="1419"/>
      <c r="S86" s="1420"/>
      <c r="T86" s="1002"/>
      <c r="U86" s="1002"/>
      <c r="V86" s="1163"/>
      <c r="W86" s="1027"/>
      <c r="X86" s="800"/>
      <c r="Y86" s="800"/>
    </row>
    <row r="87" spans="1:26" s="13" customFormat="1" ht="16.5" thickBot="1">
      <c r="A87" s="907" t="s">
        <v>166</v>
      </c>
      <c r="B87" s="1000" t="s">
        <v>46</v>
      </c>
      <c r="C87" s="923">
        <v>4</v>
      </c>
      <c r="D87" s="909"/>
      <c r="E87" s="798"/>
      <c r="F87" s="965"/>
      <c r="G87" s="965">
        <v>7</v>
      </c>
      <c r="H87" s="912">
        <f t="shared" si="12"/>
        <v>210</v>
      </c>
      <c r="I87" s="1013">
        <v>12</v>
      </c>
      <c r="J87" s="1014" t="s">
        <v>216</v>
      </c>
      <c r="K87" s="1014"/>
      <c r="L87" s="1014" t="s">
        <v>48</v>
      </c>
      <c r="M87" s="1025">
        <f>H87-I87</f>
        <v>198</v>
      </c>
      <c r="N87" s="1234"/>
      <c r="O87" s="1419"/>
      <c r="P87" s="1446"/>
      <c r="Q87" s="1164"/>
      <c r="R87" s="1409" t="s">
        <v>107</v>
      </c>
      <c r="S87" s="1435"/>
      <c r="T87" s="1002"/>
      <c r="U87" s="1002"/>
      <c r="V87" s="1163"/>
      <c r="W87" s="1027"/>
      <c r="X87" s="800"/>
      <c r="Y87" s="800"/>
      <c r="Z87" s="13">
        <v>2</v>
      </c>
    </row>
    <row r="88" spans="1:26" s="13" customFormat="1" ht="16.5" thickBot="1">
      <c r="A88" s="907" t="s">
        <v>172</v>
      </c>
      <c r="B88" s="1000" t="s">
        <v>69</v>
      </c>
      <c r="C88" s="923"/>
      <c r="D88" s="909"/>
      <c r="E88" s="798">
        <v>5</v>
      </c>
      <c r="F88" s="965"/>
      <c r="G88" s="965">
        <v>1</v>
      </c>
      <c r="H88" s="912">
        <f t="shared" si="12"/>
        <v>30</v>
      </c>
      <c r="I88" s="912">
        <v>4</v>
      </c>
      <c r="J88" s="907"/>
      <c r="K88" s="1233"/>
      <c r="L88" s="907" t="s">
        <v>55</v>
      </c>
      <c r="M88" s="1032">
        <f>H88-I88</f>
        <v>26</v>
      </c>
      <c r="N88" s="1234"/>
      <c r="O88" s="1419"/>
      <c r="P88" s="1446"/>
      <c r="Q88" s="1164"/>
      <c r="R88" s="1409"/>
      <c r="S88" s="1410"/>
      <c r="T88" s="1002"/>
      <c r="U88" s="1002"/>
      <c r="V88" s="1163"/>
      <c r="W88" s="1027" t="s">
        <v>48</v>
      </c>
      <c r="X88" s="800"/>
      <c r="Y88" s="800"/>
      <c r="Z88" s="13">
        <v>3</v>
      </c>
    </row>
    <row r="89" spans="1:26" s="13" customFormat="1" ht="32.25" thickBot="1">
      <c r="A89" s="907" t="s">
        <v>146</v>
      </c>
      <c r="B89" s="1033" t="s">
        <v>94</v>
      </c>
      <c r="C89" s="936"/>
      <c r="D89" s="935" t="s">
        <v>273</v>
      </c>
      <c r="E89" s="937"/>
      <c r="F89" s="1029"/>
      <c r="G89" s="1029">
        <v>3</v>
      </c>
      <c r="H89" s="917">
        <f t="shared" si="12"/>
        <v>90</v>
      </c>
      <c r="I89" s="1013">
        <v>12</v>
      </c>
      <c r="J89" s="1014" t="s">
        <v>216</v>
      </c>
      <c r="K89" s="1014"/>
      <c r="L89" s="1014" t="s">
        <v>48</v>
      </c>
      <c r="M89" s="1034">
        <f>H89-I89</f>
        <v>78</v>
      </c>
      <c r="N89" s="1174"/>
      <c r="O89" s="1419"/>
      <c r="P89" s="1446"/>
      <c r="Q89" s="1164"/>
      <c r="R89" s="1409"/>
      <c r="S89" s="1410"/>
      <c r="T89" s="1035"/>
      <c r="U89" s="1002" t="s">
        <v>56</v>
      </c>
      <c r="V89" s="960"/>
      <c r="W89" s="1005"/>
      <c r="X89" s="886" t="s">
        <v>107</v>
      </c>
      <c r="Y89" s="886"/>
      <c r="Z89" s="13">
        <v>3</v>
      </c>
    </row>
    <row r="90" spans="1:25" s="13" customFormat="1" ht="15.75">
      <c r="A90" s="907" t="s">
        <v>147</v>
      </c>
      <c r="B90" s="926" t="s">
        <v>70</v>
      </c>
      <c r="C90" s="909"/>
      <c r="D90" s="923"/>
      <c r="E90" s="798"/>
      <c r="F90" s="965"/>
      <c r="G90" s="965">
        <v>10.5</v>
      </c>
      <c r="H90" s="912">
        <f t="shared" si="12"/>
        <v>315</v>
      </c>
      <c r="I90" s="912"/>
      <c r="J90" s="907"/>
      <c r="K90" s="907"/>
      <c r="L90" s="907"/>
      <c r="M90" s="1001"/>
      <c r="N90" s="1174"/>
      <c r="O90" s="1419"/>
      <c r="P90" s="1446"/>
      <c r="Q90" s="949"/>
      <c r="R90" s="1409"/>
      <c r="S90" s="1410"/>
      <c r="T90" s="1002"/>
      <c r="U90" s="968"/>
      <c r="V90" s="1163"/>
      <c r="W90" s="1036"/>
      <c r="X90" s="800"/>
      <c r="Y90" s="800"/>
    </row>
    <row r="91" spans="1:25" s="13" customFormat="1" ht="15.75">
      <c r="A91" s="907"/>
      <c r="B91" s="908" t="s">
        <v>45</v>
      </c>
      <c r="C91" s="909"/>
      <c r="D91" s="923"/>
      <c r="E91" s="798"/>
      <c r="F91" s="965"/>
      <c r="G91" s="965">
        <v>4</v>
      </c>
      <c r="H91" s="912">
        <f t="shared" si="12"/>
        <v>120</v>
      </c>
      <c r="I91" s="912"/>
      <c r="J91" s="907"/>
      <c r="K91" s="907"/>
      <c r="L91" s="907"/>
      <c r="M91" s="1001"/>
      <c r="N91" s="1174"/>
      <c r="O91" s="1419"/>
      <c r="P91" s="1446"/>
      <c r="Q91" s="949"/>
      <c r="R91" s="1409"/>
      <c r="S91" s="1410"/>
      <c r="T91" s="1002"/>
      <c r="U91" s="907"/>
      <c r="V91" s="1163"/>
      <c r="W91" s="1036"/>
      <c r="X91" s="800"/>
      <c r="Y91" s="800"/>
    </row>
    <row r="92" spans="1:25" s="13" customFormat="1" ht="15.75">
      <c r="A92" s="907"/>
      <c r="B92" s="915" t="s">
        <v>46</v>
      </c>
      <c r="C92" s="936"/>
      <c r="D92" s="935"/>
      <c r="E92" s="937"/>
      <c r="F92" s="1029"/>
      <c r="G92" s="1029">
        <v>6.5</v>
      </c>
      <c r="H92" s="917">
        <f t="shared" si="12"/>
        <v>195</v>
      </c>
      <c r="I92" s="917">
        <v>20</v>
      </c>
      <c r="J92" s="919" t="s">
        <v>107</v>
      </c>
      <c r="K92" s="919"/>
      <c r="L92" s="919" t="s">
        <v>225</v>
      </c>
      <c r="M92" s="1006">
        <f>H92-I92</f>
        <v>175</v>
      </c>
      <c r="N92" s="1174"/>
      <c r="O92" s="1419"/>
      <c r="P92" s="1446"/>
      <c r="Q92" s="949"/>
      <c r="R92" s="1409"/>
      <c r="S92" s="1410"/>
      <c r="T92" s="1002"/>
      <c r="U92" s="907"/>
      <c r="V92" s="1163"/>
      <c r="W92" s="1036"/>
      <c r="X92" s="800"/>
      <c r="Y92" s="800"/>
    </row>
    <row r="93" spans="1:25" s="13" customFormat="1" ht="15.75" hidden="1">
      <c r="A93" s="907"/>
      <c r="B93" s="908"/>
      <c r="C93" s="909"/>
      <c r="D93" s="923"/>
      <c r="E93" s="798"/>
      <c r="F93" s="965"/>
      <c r="G93" s="965"/>
      <c r="H93" s="912"/>
      <c r="I93" s="912"/>
      <c r="J93" s="907"/>
      <c r="K93" s="907"/>
      <c r="L93" s="907"/>
      <c r="M93" s="1001"/>
      <c r="N93" s="1037"/>
      <c r="O93" s="1419"/>
      <c r="P93" s="1446"/>
      <c r="Q93" s="949"/>
      <c r="R93" s="1409"/>
      <c r="S93" s="1410"/>
      <c r="T93" s="1002"/>
      <c r="U93" s="907"/>
      <c r="V93" s="1163"/>
      <c r="W93" s="1036"/>
      <c r="X93" s="800"/>
      <c r="Y93" s="800"/>
    </row>
    <row r="94" spans="1:25" s="13" customFormat="1" ht="15.75" hidden="1">
      <c r="A94" s="1166"/>
      <c r="B94" s="908"/>
      <c r="C94" s="909"/>
      <c r="D94" s="923"/>
      <c r="E94" s="798"/>
      <c r="F94" s="965"/>
      <c r="G94" s="965"/>
      <c r="H94" s="912"/>
      <c r="I94" s="912"/>
      <c r="J94" s="907"/>
      <c r="K94" s="907"/>
      <c r="L94" s="907"/>
      <c r="M94" s="1001"/>
      <c r="N94" s="1174"/>
      <c r="O94" s="1419"/>
      <c r="P94" s="1446"/>
      <c r="Q94" s="949"/>
      <c r="R94" s="1409"/>
      <c r="S94" s="1410"/>
      <c r="T94" s="968"/>
      <c r="U94" s="907"/>
      <c r="V94" s="1163"/>
      <c r="W94" s="1038"/>
      <c r="X94" s="800"/>
      <c r="Y94" s="800"/>
    </row>
    <row r="95" spans="1:26" s="13" customFormat="1" ht="15.75">
      <c r="A95" s="1158" t="s">
        <v>173</v>
      </c>
      <c r="B95" s="908" t="s">
        <v>46</v>
      </c>
      <c r="C95" s="941">
        <v>5</v>
      </c>
      <c r="D95" s="941"/>
      <c r="E95" s="943"/>
      <c r="F95" s="1161"/>
      <c r="G95" s="1161">
        <v>5.5</v>
      </c>
      <c r="H95" s="976">
        <f t="shared" si="12"/>
        <v>165</v>
      </c>
      <c r="I95" s="912">
        <v>16</v>
      </c>
      <c r="J95" s="907" t="s">
        <v>107</v>
      </c>
      <c r="K95" s="907"/>
      <c r="L95" s="907" t="s">
        <v>215</v>
      </c>
      <c r="M95" s="1039">
        <f>H95-I95</f>
        <v>149</v>
      </c>
      <c r="N95" s="1159"/>
      <c r="O95" s="1419"/>
      <c r="P95" s="1446"/>
      <c r="Q95" s="1040"/>
      <c r="R95" s="1409"/>
      <c r="S95" s="1410"/>
      <c r="T95" s="1041"/>
      <c r="U95" s="1160"/>
      <c r="V95" s="1179"/>
      <c r="W95" s="1163" t="s">
        <v>217</v>
      </c>
      <c r="X95" s="800"/>
      <c r="Y95" s="800"/>
      <c r="Z95" s="13">
        <v>3</v>
      </c>
    </row>
    <row r="96" spans="1:26" s="13" customFormat="1" ht="16.5" thickBot="1">
      <c r="A96" s="1160" t="s">
        <v>174</v>
      </c>
      <c r="B96" s="972" t="s">
        <v>87</v>
      </c>
      <c r="C96" s="942"/>
      <c r="D96" s="941"/>
      <c r="E96" s="943" t="s">
        <v>273</v>
      </c>
      <c r="F96" s="1161"/>
      <c r="G96" s="1161">
        <v>1</v>
      </c>
      <c r="H96" s="976">
        <f t="shared" si="12"/>
        <v>30</v>
      </c>
      <c r="I96" s="976">
        <v>4</v>
      </c>
      <c r="J96" s="1160"/>
      <c r="K96" s="1160"/>
      <c r="L96" s="1160" t="s">
        <v>55</v>
      </c>
      <c r="M96" s="1039">
        <f>H96-I96</f>
        <v>26</v>
      </c>
      <c r="N96" s="1159"/>
      <c r="O96" s="1419"/>
      <c r="P96" s="1446"/>
      <c r="Q96" s="1040"/>
      <c r="R96" s="1440"/>
      <c r="S96" s="1441"/>
      <c r="T96" s="1041"/>
      <c r="U96" s="1160"/>
      <c r="V96" s="1179"/>
      <c r="W96" s="1042"/>
      <c r="X96" s="800" t="s">
        <v>48</v>
      </c>
      <c r="Y96" s="800"/>
      <c r="Z96" s="13">
        <v>3</v>
      </c>
    </row>
    <row r="97" spans="1:27" s="13" customFormat="1" ht="15" customHeight="1" thickBot="1">
      <c r="A97" s="1512" t="s">
        <v>117</v>
      </c>
      <c r="B97" s="1512"/>
      <c r="C97" s="1048"/>
      <c r="D97" s="1235"/>
      <c r="E97" s="1236"/>
      <c r="F97" s="1237"/>
      <c r="G97" s="1238">
        <f>G67+G72+G77+G80+G86+G89+G92</f>
        <v>39</v>
      </c>
      <c r="H97" s="1043">
        <f>G97*30</f>
        <v>1170</v>
      </c>
      <c r="I97" s="1043">
        <f>I67+I72+I77+I80+I86+I89+I92</f>
        <v>108</v>
      </c>
      <c r="J97" s="1044" t="s">
        <v>294</v>
      </c>
      <c r="K97" s="1044"/>
      <c r="L97" s="1044" t="s">
        <v>295</v>
      </c>
      <c r="M97" s="1043">
        <f>M67+M72+M77+M80+M86+M89+M92</f>
        <v>1062</v>
      </c>
      <c r="N97" s="1044"/>
      <c r="O97" s="1442" t="s">
        <v>49</v>
      </c>
      <c r="P97" s="1443"/>
      <c r="Q97" s="1047" t="s">
        <v>291</v>
      </c>
      <c r="R97" s="1442" t="s">
        <v>292</v>
      </c>
      <c r="S97" s="1443"/>
      <c r="T97" s="1045"/>
      <c r="U97" s="1044"/>
      <c r="V97" s="1045"/>
      <c r="W97" s="1182" t="s">
        <v>285</v>
      </c>
      <c r="X97" s="886" t="s">
        <v>293</v>
      </c>
      <c r="Y97" s="886"/>
      <c r="Z97" s="13">
        <f>30*G97</f>
        <v>1170</v>
      </c>
      <c r="AA97" s="13">
        <v>12</v>
      </c>
    </row>
    <row r="98" spans="1:27" s="13" customFormat="1" ht="15" customHeight="1" thickBot="1">
      <c r="A98" s="1512" t="s">
        <v>118</v>
      </c>
      <c r="B98" s="1512"/>
      <c r="C98" s="1048"/>
      <c r="D98" s="1235"/>
      <c r="E98" s="1236"/>
      <c r="F98" s="1237"/>
      <c r="G98" s="1238">
        <f>G66+G71+G76+G79+G85+G91</f>
        <v>17</v>
      </c>
      <c r="H98" s="1043">
        <f>G98*30</f>
        <v>510</v>
      </c>
      <c r="I98" s="1046"/>
      <c r="J98" s="1044"/>
      <c r="K98" s="1044"/>
      <c r="L98" s="1044"/>
      <c r="M98" s="1239"/>
      <c r="N98" s="1044"/>
      <c r="O98" s="1444"/>
      <c r="P98" s="1445"/>
      <c r="Q98" s="1047"/>
      <c r="R98" s="1442"/>
      <c r="S98" s="1443"/>
      <c r="T98" s="1045"/>
      <c r="U98" s="1044"/>
      <c r="V98" s="1045"/>
      <c r="W98" s="1182"/>
      <c r="X98" s="886"/>
      <c r="Y98" s="886"/>
      <c r="Z98" s="13">
        <f>30*G98</f>
        <v>510</v>
      </c>
      <c r="AA98" s="13">
        <v>32</v>
      </c>
    </row>
    <row r="99" spans="1:27" s="13" customFormat="1" ht="16.5" thickBot="1">
      <c r="A99" s="1512" t="s">
        <v>136</v>
      </c>
      <c r="B99" s="1512"/>
      <c r="C99" s="1048"/>
      <c r="D99" s="1235"/>
      <c r="E99" s="1236"/>
      <c r="F99" s="1237"/>
      <c r="G99" s="1238">
        <f>G65+G70+G75+G78+G83+G89+G90</f>
        <v>56</v>
      </c>
      <c r="H99" s="1043">
        <f>G99*30</f>
        <v>1680</v>
      </c>
      <c r="I99" s="1048"/>
      <c r="J99" s="1044"/>
      <c r="K99" s="1044"/>
      <c r="L99" s="1044"/>
      <c r="M99" s="1044"/>
      <c r="N99" s="1044"/>
      <c r="O99" s="1444"/>
      <c r="P99" s="1445"/>
      <c r="Q99" s="1049"/>
      <c r="R99" s="1442"/>
      <c r="S99" s="1443"/>
      <c r="T99" s="1045"/>
      <c r="U99" s="1044"/>
      <c r="V99" s="1045"/>
      <c r="W99" s="1050"/>
      <c r="X99" s="757"/>
      <c r="Y99" s="757"/>
      <c r="Z99" s="13">
        <f>30*G99</f>
        <v>1680</v>
      </c>
      <c r="AA99" s="13">
        <v>16</v>
      </c>
    </row>
    <row r="100" spans="1:27" s="13" customFormat="1" ht="16.5" thickBot="1">
      <c r="A100" s="1592" t="s">
        <v>169</v>
      </c>
      <c r="B100" s="1593"/>
      <c r="C100" s="1593"/>
      <c r="D100" s="1593"/>
      <c r="E100" s="1593"/>
      <c r="F100" s="1593"/>
      <c r="G100" s="1593"/>
      <c r="H100" s="1593"/>
      <c r="I100" s="1593"/>
      <c r="J100" s="1593"/>
      <c r="K100" s="1593"/>
      <c r="L100" s="1593"/>
      <c r="M100" s="1593"/>
      <c r="N100" s="1593"/>
      <c r="O100" s="1593"/>
      <c r="P100" s="1593"/>
      <c r="Q100" s="1593"/>
      <c r="R100" s="1593"/>
      <c r="S100" s="1593"/>
      <c r="T100" s="1593"/>
      <c r="U100" s="1593"/>
      <c r="V100" s="1593"/>
      <c r="W100" s="1593"/>
      <c r="X100" s="1593"/>
      <c r="Y100" s="1594"/>
      <c r="AA100" s="13">
        <v>28</v>
      </c>
    </row>
    <row r="101" spans="1:27" s="13" customFormat="1" ht="15.75" customHeight="1" hidden="1">
      <c r="A101" s="1517" t="s">
        <v>170</v>
      </c>
      <c r="B101" s="1518"/>
      <c r="C101" s="1518"/>
      <c r="D101" s="1518"/>
      <c r="E101" s="1518"/>
      <c r="F101" s="1518"/>
      <c r="G101" s="1518"/>
      <c r="H101" s="1518"/>
      <c r="I101" s="1518"/>
      <c r="J101" s="1518"/>
      <c r="K101" s="1518"/>
      <c r="L101" s="1518"/>
      <c r="M101" s="1518"/>
      <c r="N101" s="1518"/>
      <c r="O101" s="1518"/>
      <c r="P101" s="1518"/>
      <c r="Q101" s="1518"/>
      <c r="R101" s="1518"/>
      <c r="S101" s="1518"/>
      <c r="T101" s="1518"/>
      <c r="U101" s="1518"/>
      <c r="V101" s="1518"/>
      <c r="W101" s="1518"/>
      <c r="X101" s="1518"/>
      <c r="Y101" s="1519"/>
      <c r="AA101" s="13">
        <v>20</v>
      </c>
    </row>
    <row r="102" spans="1:25" s="13" customFormat="1" ht="15.75" customHeight="1" hidden="1">
      <c r="A102" s="907"/>
      <c r="B102" s="1000"/>
      <c r="C102" s="965"/>
      <c r="D102" s="907"/>
      <c r="E102" s="1169"/>
      <c r="F102" s="1051"/>
      <c r="G102" s="1052"/>
      <c r="H102" s="965"/>
      <c r="I102" s="1053"/>
      <c r="J102" s="965"/>
      <c r="K102" s="965"/>
      <c r="L102" s="965"/>
      <c r="M102" s="1054"/>
      <c r="N102" s="1055"/>
      <c r="O102" s="1437"/>
      <c r="P102" s="1438"/>
      <c r="Q102" s="1055"/>
      <c r="R102" s="1437"/>
      <c r="S102" s="1438"/>
      <c r="T102" s="1055"/>
      <c r="U102" s="965"/>
      <c r="V102" s="1153"/>
      <c r="W102" s="957"/>
      <c r="X102" s="957"/>
      <c r="Y102" s="957"/>
    </row>
    <row r="103" spans="1:25" s="13" customFormat="1" ht="15.75" customHeight="1" hidden="1">
      <c r="A103" s="907"/>
      <c r="B103" s="1000"/>
      <c r="C103" s="965"/>
      <c r="D103" s="907"/>
      <c r="E103" s="1169"/>
      <c r="F103" s="1051"/>
      <c r="G103" s="1052"/>
      <c r="H103" s="965"/>
      <c r="I103" s="1053"/>
      <c r="J103" s="965"/>
      <c r="K103" s="965"/>
      <c r="L103" s="965"/>
      <c r="M103" s="1054"/>
      <c r="N103" s="1055"/>
      <c r="O103" s="1437"/>
      <c r="P103" s="1438"/>
      <c r="Q103" s="1055"/>
      <c r="R103" s="1437"/>
      <c r="S103" s="1438"/>
      <c r="T103" s="1055"/>
      <c r="U103" s="965"/>
      <c r="V103" s="1153"/>
      <c r="W103" s="957"/>
      <c r="X103" s="957"/>
      <c r="Y103" s="957"/>
    </row>
    <row r="104" spans="1:25" s="13" customFormat="1" ht="15.75" customHeight="1" hidden="1">
      <c r="A104" s="907"/>
      <c r="B104" s="1000"/>
      <c r="C104" s="965"/>
      <c r="D104" s="907"/>
      <c r="E104" s="1169"/>
      <c r="F104" s="1051"/>
      <c r="G104" s="1052"/>
      <c r="H104" s="965"/>
      <c r="I104" s="1053"/>
      <c r="J104" s="965"/>
      <c r="K104" s="965"/>
      <c r="L104" s="965"/>
      <c r="M104" s="1054"/>
      <c r="N104" s="1055"/>
      <c r="O104" s="1437"/>
      <c r="P104" s="1438"/>
      <c r="Q104" s="1055"/>
      <c r="R104" s="1437"/>
      <c r="S104" s="1438"/>
      <c r="T104" s="1055"/>
      <c r="U104" s="965"/>
      <c r="V104" s="1153"/>
      <c r="W104" s="957"/>
      <c r="X104" s="957"/>
      <c r="Y104" s="957"/>
    </row>
    <row r="105" spans="1:25" s="13" customFormat="1" ht="31.5" customHeight="1" hidden="1">
      <c r="A105" s="907"/>
      <c r="B105" s="1000"/>
      <c r="C105" s="965"/>
      <c r="D105" s="907"/>
      <c r="E105" s="1169"/>
      <c r="F105" s="1051"/>
      <c r="G105" s="1052"/>
      <c r="H105" s="965"/>
      <c r="I105" s="1053"/>
      <c r="J105" s="965"/>
      <c r="K105" s="965"/>
      <c r="L105" s="965"/>
      <c r="M105" s="1054"/>
      <c r="N105" s="1055"/>
      <c r="O105" s="1437"/>
      <c r="P105" s="1438"/>
      <c r="Q105" s="1055"/>
      <c r="R105" s="1437"/>
      <c r="S105" s="1438"/>
      <c r="T105" s="1055"/>
      <c r="U105" s="965"/>
      <c r="V105" s="1056"/>
      <c r="W105" s="1057"/>
      <c r="X105" s="957"/>
      <c r="Y105" s="957"/>
    </row>
    <row r="106" spans="1:25" s="13" customFormat="1" ht="15.75" customHeight="1" hidden="1" thickBot="1">
      <c r="A106" s="907"/>
      <c r="B106" s="1000"/>
      <c r="C106" s="965"/>
      <c r="D106" s="907"/>
      <c r="E106" s="1169"/>
      <c r="F106" s="1051"/>
      <c r="G106" s="1052"/>
      <c r="H106" s="965"/>
      <c r="I106" s="1053"/>
      <c r="J106" s="965"/>
      <c r="K106" s="965"/>
      <c r="L106" s="965"/>
      <c r="M106" s="1054"/>
      <c r="N106" s="1055"/>
      <c r="O106" s="1437"/>
      <c r="P106" s="1438"/>
      <c r="Q106" s="1055"/>
      <c r="R106" s="1437"/>
      <c r="S106" s="1438"/>
      <c r="T106" s="965"/>
      <c r="U106" s="965"/>
      <c r="V106" s="1056"/>
      <c r="W106" s="1057"/>
      <c r="X106" s="957"/>
      <c r="Y106" s="957"/>
    </row>
    <row r="107" spans="1:27" s="13" customFormat="1" ht="21" customHeight="1" thickBot="1">
      <c r="A107" s="1546" t="s">
        <v>171</v>
      </c>
      <c r="B107" s="1547"/>
      <c r="C107" s="1547"/>
      <c r="D107" s="1547"/>
      <c r="E107" s="1547"/>
      <c r="F107" s="1547"/>
      <c r="G107" s="1547"/>
      <c r="H107" s="1547"/>
      <c r="I107" s="1547"/>
      <c r="J107" s="1547"/>
      <c r="K107" s="1547"/>
      <c r="L107" s="1547"/>
      <c r="M107" s="1547"/>
      <c r="N107" s="1547"/>
      <c r="O107" s="1547"/>
      <c r="P107" s="1547"/>
      <c r="Q107" s="1547"/>
      <c r="R107" s="1547"/>
      <c r="S107" s="1547"/>
      <c r="T107" s="1547"/>
      <c r="U107" s="1547"/>
      <c r="V107" s="1547"/>
      <c r="W107" s="1547"/>
      <c r="X107" s="1547"/>
      <c r="Y107" s="1548"/>
      <c r="AA107" s="13">
        <v>20</v>
      </c>
    </row>
    <row r="108" spans="1:25" s="63" customFormat="1" ht="31.5" hidden="1">
      <c r="A108" s="1163" t="s">
        <v>176</v>
      </c>
      <c r="B108" s="1058" t="s">
        <v>86</v>
      </c>
      <c r="C108" s="922"/>
      <c r="D108" s="922"/>
      <c r="E108" s="922"/>
      <c r="F108" s="1163"/>
      <c r="G108" s="1154">
        <v>5.5</v>
      </c>
      <c r="H108" s="1059">
        <f aca="true" t="shared" si="13" ref="H108:H129">G108*30</f>
        <v>165</v>
      </c>
      <c r="I108" s="922"/>
      <c r="J108" s="922"/>
      <c r="K108" s="922"/>
      <c r="L108" s="922"/>
      <c r="M108" s="1240"/>
      <c r="N108" s="1060"/>
      <c r="O108" s="1432"/>
      <c r="P108" s="1433"/>
      <c r="Q108" s="1060"/>
      <c r="R108" s="1432"/>
      <c r="S108" s="1434"/>
      <c r="T108" s="1061"/>
      <c r="U108" s="922"/>
      <c r="V108" s="1062"/>
      <c r="W108" s="1063"/>
      <c r="X108" s="1064"/>
      <c r="Y108" s="1064"/>
    </row>
    <row r="109" spans="1:25" s="63" customFormat="1" ht="15.75" hidden="1">
      <c r="A109" s="1163"/>
      <c r="B109" s="922" t="s">
        <v>45</v>
      </c>
      <c r="C109" s="922"/>
      <c r="D109" s="922"/>
      <c r="E109" s="1163"/>
      <c r="F109" s="1163"/>
      <c r="G109" s="1154"/>
      <c r="H109" s="1059"/>
      <c r="I109" s="1059"/>
      <c r="J109" s="1163"/>
      <c r="K109" s="1163"/>
      <c r="L109" s="1163"/>
      <c r="M109" s="1241"/>
      <c r="N109" s="1060"/>
      <c r="O109" s="1409"/>
      <c r="P109" s="1435"/>
      <c r="Q109" s="1060"/>
      <c r="R109" s="1409"/>
      <c r="S109" s="1436"/>
      <c r="T109" s="1061"/>
      <c r="U109" s="922"/>
      <c r="V109" s="1062"/>
      <c r="W109" s="1065"/>
      <c r="X109" s="1064"/>
      <c r="Y109" s="1064"/>
    </row>
    <row r="110" spans="1:41" s="63" customFormat="1" ht="31.5">
      <c r="A110" s="1163" t="s">
        <v>176</v>
      </c>
      <c r="B110" s="1058" t="s">
        <v>86</v>
      </c>
      <c r="C110" s="922"/>
      <c r="D110" s="922"/>
      <c r="E110" s="1163"/>
      <c r="F110" s="1163"/>
      <c r="G110" s="1183">
        <v>8</v>
      </c>
      <c r="H110" s="1066">
        <f t="shared" si="13"/>
        <v>240</v>
      </c>
      <c r="I110" s="1066"/>
      <c r="J110" s="1067"/>
      <c r="K110" s="1067"/>
      <c r="L110" s="1067"/>
      <c r="M110" s="1068"/>
      <c r="N110" s="1060"/>
      <c r="O110" s="1409"/>
      <c r="P110" s="1435"/>
      <c r="Q110" s="1060"/>
      <c r="R110" s="1409"/>
      <c r="S110" s="1436"/>
      <c r="T110" s="1061"/>
      <c r="U110" s="922"/>
      <c r="V110" s="1062"/>
      <c r="W110" s="1065"/>
      <c r="X110" s="1064"/>
      <c r="Y110" s="1064"/>
      <c r="AA110" s="13" t="s">
        <v>271</v>
      </c>
      <c r="AB110" s="768">
        <f>SUMIF(Z$110:Z$149,1,G$110:G$149)</f>
        <v>8.5</v>
      </c>
      <c r="AI110" s="57"/>
      <c r="AJ110" s="57">
        <v>1</v>
      </c>
      <c r="AK110" s="57">
        <v>2</v>
      </c>
      <c r="AL110" s="57">
        <v>3</v>
      </c>
      <c r="AM110" s="57">
        <v>4</v>
      </c>
      <c r="AN110" s="57">
        <v>5</v>
      </c>
      <c r="AO110" s="57" t="s">
        <v>273</v>
      </c>
    </row>
    <row r="111" spans="1:41" s="63" customFormat="1" ht="15.75">
      <c r="A111" s="1163"/>
      <c r="B111" s="1058" t="s">
        <v>45</v>
      </c>
      <c r="C111" s="922"/>
      <c r="D111" s="922"/>
      <c r="E111" s="1163"/>
      <c r="F111" s="1163"/>
      <c r="G111" s="1183">
        <v>2</v>
      </c>
      <c r="H111" s="1066">
        <f t="shared" si="13"/>
        <v>60</v>
      </c>
      <c r="I111" s="1066"/>
      <c r="J111" s="1067"/>
      <c r="K111" s="1067"/>
      <c r="L111" s="1067"/>
      <c r="M111" s="1068"/>
      <c r="N111" s="1060"/>
      <c r="O111" s="1163"/>
      <c r="P111" s="1175"/>
      <c r="Q111" s="1060"/>
      <c r="R111" s="1163"/>
      <c r="S111" s="1181"/>
      <c r="T111" s="1061"/>
      <c r="U111" s="922"/>
      <c r="V111" s="1062"/>
      <c r="W111" s="1065"/>
      <c r="X111" s="1064"/>
      <c r="Y111" s="1064"/>
      <c r="AA111" s="13" t="s">
        <v>272</v>
      </c>
      <c r="AB111" s="768">
        <f>SUMIF(Z$110:Z$149,2,G$110:G$149)</f>
        <v>22</v>
      </c>
      <c r="AI111" s="57" t="s">
        <v>329</v>
      </c>
      <c r="AJ111" s="57">
        <f aca="true" t="shared" si="14" ref="AJ111:AO111">COUNTIF($C110:$C149,AJ110)</f>
        <v>0</v>
      </c>
      <c r="AK111" s="57">
        <f t="shared" si="14"/>
        <v>0</v>
      </c>
      <c r="AL111" s="57">
        <f t="shared" si="14"/>
        <v>0</v>
      </c>
      <c r="AM111" s="57">
        <f t="shared" si="14"/>
        <v>2</v>
      </c>
      <c r="AN111" s="57">
        <f t="shared" si="14"/>
        <v>1</v>
      </c>
      <c r="AO111" s="57">
        <f t="shared" si="14"/>
        <v>1</v>
      </c>
    </row>
    <row r="112" spans="1:41" s="63" customFormat="1" ht="15.75">
      <c r="A112" s="1163"/>
      <c r="B112" s="1028" t="s">
        <v>46</v>
      </c>
      <c r="C112" s="922"/>
      <c r="D112" s="922"/>
      <c r="E112" s="1163"/>
      <c r="F112" s="1163"/>
      <c r="G112" s="1183">
        <v>6</v>
      </c>
      <c r="H112" s="1066">
        <f t="shared" si="13"/>
        <v>180</v>
      </c>
      <c r="I112" s="1066"/>
      <c r="J112" s="1067"/>
      <c r="K112" s="1067"/>
      <c r="L112" s="1067"/>
      <c r="M112" s="1068"/>
      <c r="N112" s="1060"/>
      <c r="O112" s="1163"/>
      <c r="P112" s="1175"/>
      <c r="Q112" s="1060"/>
      <c r="R112" s="1163"/>
      <c r="S112" s="1181"/>
      <c r="T112" s="1061"/>
      <c r="U112" s="922"/>
      <c r="V112" s="1062"/>
      <c r="W112" s="1065"/>
      <c r="X112" s="1064"/>
      <c r="Y112" s="1064"/>
      <c r="AA112" s="13" t="s">
        <v>36</v>
      </c>
      <c r="AB112" s="768">
        <f>SUMIF(Z$110:Z$149,3,G$110:G$149)</f>
        <v>13</v>
      </c>
      <c r="AI112" s="57" t="s">
        <v>330</v>
      </c>
      <c r="AJ112" s="57">
        <f aca="true" t="shared" si="15" ref="AJ112:AO112">COUNTIF($D110:$D149,AJ110)</f>
        <v>0</v>
      </c>
      <c r="AK112" s="57">
        <f t="shared" si="15"/>
        <v>2</v>
      </c>
      <c r="AL112" s="57">
        <f t="shared" si="15"/>
        <v>1</v>
      </c>
      <c r="AM112" s="57">
        <f t="shared" si="15"/>
        <v>1</v>
      </c>
      <c r="AN112" s="57">
        <f t="shared" si="15"/>
        <v>3</v>
      </c>
      <c r="AO112" s="57">
        <f t="shared" si="15"/>
        <v>1</v>
      </c>
    </row>
    <row r="113" spans="1:41" s="63" customFormat="1" ht="15.75">
      <c r="A113" s="1163" t="s">
        <v>177</v>
      </c>
      <c r="B113" s="922" t="s">
        <v>46</v>
      </c>
      <c r="C113" s="922"/>
      <c r="D113" s="1154">
        <v>5</v>
      </c>
      <c r="E113" s="1163"/>
      <c r="F113" s="1163"/>
      <c r="G113" s="1154">
        <v>4</v>
      </c>
      <c r="H113" s="1059">
        <f t="shared" si="13"/>
        <v>120</v>
      </c>
      <c r="I113" s="912">
        <v>8</v>
      </c>
      <c r="J113" s="907" t="s">
        <v>104</v>
      </c>
      <c r="K113" s="907"/>
      <c r="L113" s="907" t="s">
        <v>105</v>
      </c>
      <c r="M113" s="1241">
        <f>H113-I113</f>
        <v>112</v>
      </c>
      <c r="N113" s="1060"/>
      <c r="O113" s="1409"/>
      <c r="P113" s="1435"/>
      <c r="Q113" s="1060"/>
      <c r="R113" s="1409"/>
      <c r="S113" s="1436"/>
      <c r="T113" s="1061"/>
      <c r="U113" s="922"/>
      <c r="V113" s="1062"/>
      <c r="W113" s="1027" t="s">
        <v>216</v>
      </c>
      <c r="X113" s="1172"/>
      <c r="Y113" s="799"/>
      <c r="Z113" s="63">
        <v>3</v>
      </c>
      <c r="AA113" s="13"/>
      <c r="AB113" s="768">
        <f>SUM(AB110:AB112)</f>
        <v>43.5</v>
      </c>
      <c r="AI113" s="57" t="s">
        <v>327</v>
      </c>
      <c r="AJ113" s="57"/>
      <c r="AK113" s="57"/>
      <c r="AL113" s="57"/>
      <c r="AM113" s="57"/>
      <c r="AN113" s="57"/>
      <c r="AO113" s="57"/>
    </row>
    <row r="114" spans="1:41" s="63" customFormat="1" ht="15.75">
      <c r="A114" s="1163" t="s">
        <v>178</v>
      </c>
      <c r="B114" s="922" t="s">
        <v>46</v>
      </c>
      <c r="C114" s="1154" t="s">
        <v>273</v>
      </c>
      <c r="D114" s="922"/>
      <c r="E114" s="1163"/>
      <c r="F114" s="1163"/>
      <c r="G114" s="1154">
        <v>2</v>
      </c>
      <c r="H114" s="1059">
        <f t="shared" si="13"/>
        <v>60</v>
      </c>
      <c r="I114" s="912">
        <v>12</v>
      </c>
      <c r="J114" s="907" t="s">
        <v>216</v>
      </c>
      <c r="K114" s="907"/>
      <c r="L114" s="907" t="s">
        <v>48</v>
      </c>
      <c r="M114" s="1241">
        <f>H114-I114</f>
        <v>48</v>
      </c>
      <c r="N114" s="1060"/>
      <c r="O114" s="1409"/>
      <c r="P114" s="1435"/>
      <c r="Q114" s="1060"/>
      <c r="R114" s="1409"/>
      <c r="S114" s="1436"/>
      <c r="T114" s="1061"/>
      <c r="U114" s="922"/>
      <c r="V114" s="1062"/>
      <c r="W114" s="1138"/>
      <c r="X114" s="1172" t="s">
        <v>107</v>
      </c>
      <c r="Y114" s="1172"/>
      <c r="Z114" s="63">
        <v>3</v>
      </c>
      <c r="AI114" s="57" t="s">
        <v>328</v>
      </c>
      <c r="AJ114" s="57"/>
      <c r="AK114" s="57"/>
      <c r="AL114" s="57"/>
      <c r="AM114" s="57">
        <v>1</v>
      </c>
      <c r="AN114" s="57"/>
      <c r="AO114" s="57"/>
    </row>
    <row r="115" spans="1:25" s="13" customFormat="1" ht="15.75" hidden="1">
      <c r="A115" s="907" t="s">
        <v>179</v>
      </c>
      <c r="B115" s="908" t="s">
        <v>59</v>
      </c>
      <c r="C115" s="909"/>
      <c r="D115" s="923"/>
      <c r="E115" s="798"/>
      <c r="F115" s="965"/>
      <c r="G115" s="965">
        <v>4</v>
      </c>
      <c r="H115" s="966">
        <f t="shared" si="13"/>
        <v>120</v>
      </c>
      <c r="I115" s="912"/>
      <c r="J115" s="907"/>
      <c r="K115" s="907"/>
      <c r="L115" s="907"/>
      <c r="M115" s="1001"/>
      <c r="N115" s="1174"/>
      <c r="O115" s="1409"/>
      <c r="P115" s="1435"/>
      <c r="Q115" s="949"/>
      <c r="R115" s="1409"/>
      <c r="S115" s="1436"/>
      <c r="T115" s="1002"/>
      <c r="U115" s="957"/>
      <c r="V115" s="1069"/>
      <c r="W115" s="1005"/>
      <c r="X115" s="800"/>
      <c r="Y115" s="800"/>
    </row>
    <row r="116" spans="1:25" s="13" customFormat="1" ht="15.75" hidden="1">
      <c r="A116" s="907"/>
      <c r="B116" s="908" t="s">
        <v>45</v>
      </c>
      <c r="C116" s="909"/>
      <c r="D116" s="923"/>
      <c r="E116" s="798"/>
      <c r="F116" s="965"/>
      <c r="G116" s="965">
        <v>0</v>
      </c>
      <c r="H116" s="966">
        <f t="shared" si="13"/>
        <v>0</v>
      </c>
      <c r="I116" s="912"/>
      <c r="J116" s="907"/>
      <c r="K116" s="907"/>
      <c r="L116" s="907"/>
      <c r="M116" s="1001"/>
      <c r="N116" s="1174"/>
      <c r="O116" s="1409"/>
      <c r="P116" s="1435"/>
      <c r="Q116" s="949"/>
      <c r="R116" s="1409"/>
      <c r="S116" s="1436"/>
      <c r="T116" s="1002"/>
      <c r="U116" s="957"/>
      <c r="V116" s="1035"/>
      <c r="W116" s="1005"/>
      <c r="X116" s="800"/>
      <c r="Y116" s="800"/>
    </row>
    <row r="117" spans="1:25" s="13" customFormat="1" ht="15.75">
      <c r="A117" s="907" t="s">
        <v>179</v>
      </c>
      <c r="B117" s="908" t="s">
        <v>59</v>
      </c>
      <c r="C117" s="909"/>
      <c r="D117" s="923"/>
      <c r="E117" s="798"/>
      <c r="F117" s="965"/>
      <c r="G117" s="1029">
        <v>5</v>
      </c>
      <c r="H117" s="1242">
        <f t="shared" si="13"/>
        <v>150</v>
      </c>
      <c r="I117" s="917"/>
      <c r="J117" s="919"/>
      <c r="K117" s="919"/>
      <c r="L117" s="919"/>
      <c r="M117" s="1006"/>
      <c r="N117" s="1174"/>
      <c r="O117" s="1409"/>
      <c r="P117" s="1435"/>
      <c r="Q117" s="949"/>
      <c r="R117" s="1409"/>
      <c r="S117" s="1410"/>
      <c r="T117" s="1002"/>
      <c r="U117" s="968"/>
      <c r="V117" s="1069"/>
      <c r="W117" s="1005"/>
      <c r="X117" s="800"/>
      <c r="Y117" s="800"/>
    </row>
    <row r="118" spans="1:25" s="13" customFormat="1" ht="15.75">
      <c r="A118" s="907"/>
      <c r="B118" s="1058" t="s">
        <v>45</v>
      </c>
      <c r="C118" s="909"/>
      <c r="D118" s="923"/>
      <c r="E118" s="798"/>
      <c r="F118" s="965"/>
      <c r="G118" s="1029">
        <v>1</v>
      </c>
      <c r="H118" s="1242">
        <f t="shared" si="13"/>
        <v>30</v>
      </c>
      <c r="I118" s="917"/>
      <c r="J118" s="919"/>
      <c r="K118" s="919"/>
      <c r="L118" s="919"/>
      <c r="M118" s="1006"/>
      <c r="N118" s="1174"/>
      <c r="O118" s="1163"/>
      <c r="P118" s="1175"/>
      <c r="Q118" s="949"/>
      <c r="R118" s="1163"/>
      <c r="S118" s="1164"/>
      <c r="T118" s="1002"/>
      <c r="U118" s="1017"/>
      <c r="V118" s="1069"/>
      <c r="W118" s="1005"/>
      <c r="X118" s="800"/>
      <c r="Y118" s="800"/>
    </row>
    <row r="119" spans="1:26" s="13" customFormat="1" ht="15.75">
      <c r="A119" s="907" t="s">
        <v>176</v>
      </c>
      <c r="B119" s="1000" t="s">
        <v>46</v>
      </c>
      <c r="C119" s="909"/>
      <c r="D119" s="923">
        <v>4</v>
      </c>
      <c r="E119" s="798"/>
      <c r="F119" s="965"/>
      <c r="G119" s="1029">
        <v>4</v>
      </c>
      <c r="H119" s="1242">
        <f t="shared" si="13"/>
        <v>120</v>
      </c>
      <c r="I119" s="917">
        <v>8</v>
      </c>
      <c r="J119" s="919" t="s">
        <v>216</v>
      </c>
      <c r="K119" s="919"/>
      <c r="L119" s="919"/>
      <c r="M119" s="1006">
        <f>H119-I119</f>
        <v>112</v>
      </c>
      <c r="N119" s="1174"/>
      <c r="O119" s="1163"/>
      <c r="P119" s="1175"/>
      <c r="Q119" s="949"/>
      <c r="R119" s="1409" t="s">
        <v>216</v>
      </c>
      <c r="S119" s="1410"/>
      <c r="T119" s="1002"/>
      <c r="U119" s="1017"/>
      <c r="V119" s="1069"/>
      <c r="W119" s="1005"/>
      <c r="X119" s="800"/>
      <c r="Y119" s="800"/>
      <c r="Z119" s="13">
        <v>2</v>
      </c>
    </row>
    <row r="120" spans="1:25" s="107" customFormat="1" ht="15.75">
      <c r="A120" s="907" t="s">
        <v>180</v>
      </c>
      <c r="B120" s="1000" t="s">
        <v>62</v>
      </c>
      <c r="C120" s="923"/>
      <c r="D120" s="909"/>
      <c r="E120" s="798"/>
      <c r="F120" s="965"/>
      <c r="G120" s="965">
        <v>12</v>
      </c>
      <c r="H120" s="912">
        <f aca="true" t="shared" si="16" ref="H120:H126">G120*30</f>
        <v>360</v>
      </c>
      <c r="I120" s="912"/>
      <c r="J120" s="907"/>
      <c r="K120" s="907"/>
      <c r="L120" s="907"/>
      <c r="M120" s="1001"/>
      <c r="N120" s="1174"/>
      <c r="O120" s="1409"/>
      <c r="P120" s="1435"/>
      <c r="Q120" s="949"/>
      <c r="R120" s="1409"/>
      <c r="S120" s="1410"/>
      <c r="T120" s="1002"/>
      <c r="U120" s="1017"/>
      <c r="V120" s="1070"/>
      <c r="W120" s="1005"/>
      <c r="X120" s="800"/>
      <c r="Y120" s="800"/>
    </row>
    <row r="121" spans="1:25" s="107" customFormat="1" ht="15.75">
      <c r="A121" s="907"/>
      <c r="B121" s="1000" t="s">
        <v>45</v>
      </c>
      <c r="C121" s="923"/>
      <c r="D121" s="909"/>
      <c r="E121" s="798"/>
      <c r="F121" s="965"/>
      <c r="G121" s="965">
        <v>2</v>
      </c>
      <c r="H121" s="912">
        <f t="shared" si="16"/>
        <v>60</v>
      </c>
      <c r="I121" s="912"/>
      <c r="J121" s="907"/>
      <c r="K121" s="907"/>
      <c r="L121" s="907"/>
      <c r="M121" s="1001"/>
      <c r="N121" s="1174"/>
      <c r="O121" s="1409"/>
      <c r="P121" s="1435"/>
      <c r="Q121" s="949"/>
      <c r="R121" s="1409"/>
      <c r="S121" s="1410"/>
      <c r="T121" s="1002"/>
      <c r="U121" s="1017"/>
      <c r="V121" s="1070"/>
      <c r="W121" s="1005"/>
      <c r="X121" s="800"/>
      <c r="Y121" s="800"/>
    </row>
    <row r="122" spans="1:25" s="107" customFormat="1" ht="15.75">
      <c r="A122" s="907"/>
      <c r="B122" s="1028" t="s">
        <v>46</v>
      </c>
      <c r="C122" s="935"/>
      <c r="D122" s="936"/>
      <c r="E122" s="937"/>
      <c r="F122" s="1029"/>
      <c r="G122" s="1029">
        <v>10</v>
      </c>
      <c r="H122" s="917">
        <f t="shared" si="16"/>
        <v>300</v>
      </c>
      <c r="I122" s="917"/>
      <c r="J122" s="919"/>
      <c r="K122" s="919"/>
      <c r="L122" s="919"/>
      <c r="M122" s="1006"/>
      <c r="N122" s="1174"/>
      <c r="O122" s="1409"/>
      <c r="P122" s="1435"/>
      <c r="Q122" s="949"/>
      <c r="R122" s="1409"/>
      <c r="S122" s="1410"/>
      <c r="T122" s="1002"/>
      <c r="U122" s="1017"/>
      <c r="V122" s="1070"/>
      <c r="W122" s="1005"/>
      <c r="X122" s="800"/>
      <c r="Y122" s="800"/>
    </row>
    <row r="123" spans="1:25" s="107" customFormat="1" ht="15.75">
      <c r="A123" s="907"/>
      <c r="B123" s="1000" t="s">
        <v>46</v>
      </c>
      <c r="C123" s="923"/>
      <c r="D123" s="909"/>
      <c r="E123" s="798"/>
      <c r="F123" s="965"/>
      <c r="G123" s="965">
        <v>8.5</v>
      </c>
      <c r="H123" s="912">
        <f t="shared" si="16"/>
        <v>255</v>
      </c>
      <c r="I123" s="912"/>
      <c r="J123" s="907"/>
      <c r="K123" s="907"/>
      <c r="L123" s="907"/>
      <c r="M123" s="1001"/>
      <c r="N123" s="1174"/>
      <c r="O123" s="1409"/>
      <c r="P123" s="1435"/>
      <c r="Q123" s="949"/>
      <c r="R123" s="1409"/>
      <c r="S123" s="1410"/>
      <c r="T123" s="1002"/>
      <c r="U123" s="1017"/>
      <c r="V123" s="1070"/>
      <c r="W123" s="1005"/>
      <c r="X123" s="800"/>
      <c r="Y123" s="800"/>
    </row>
    <row r="124" spans="1:26" s="107" customFormat="1" ht="15.75">
      <c r="A124" s="907" t="s">
        <v>181</v>
      </c>
      <c r="B124" s="1000" t="s">
        <v>46</v>
      </c>
      <c r="C124" s="923"/>
      <c r="D124" s="923">
        <v>3</v>
      </c>
      <c r="E124" s="798"/>
      <c r="F124" s="907"/>
      <c r="G124" s="1243">
        <v>3.5</v>
      </c>
      <c r="H124" s="912">
        <f t="shared" si="16"/>
        <v>105</v>
      </c>
      <c r="I124" s="912">
        <v>8</v>
      </c>
      <c r="J124" s="907" t="s">
        <v>104</v>
      </c>
      <c r="K124" s="907"/>
      <c r="L124" s="907" t="s">
        <v>105</v>
      </c>
      <c r="M124" s="1001">
        <f>H124-I124</f>
        <v>97</v>
      </c>
      <c r="N124" s="1174"/>
      <c r="O124" s="1409"/>
      <c r="P124" s="1435"/>
      <c r="Q124" s="1164" t="s">
        <v>216</v>
      </c>
      <c r="R124" s="1409"/>
      <c r="S124" s="1410"/>
      <c r="T124" s="1002"/>
      <c r="U124" s="1017"/>
      <c r="V124" s="1070"/>
      <c r="W124" s="1005"/>
      <c r="X124" s="800"/>
      <c r="Y124" s="800"/>
      <c r="Z124" s="107">
        <v>2</v>
      </c>
    </row>
    <row r="125" spans="1:26" s="107" customFormat="1" ht="15.75">
      <c r="A125" s="907" t="s">
        <v>182</v>
      </c>
      <c r="B125" s="1000" t="s">
        <v>46</v>
      </c>
      <c r="C125" s="923">
        <v>4</v>
      </c>
      <c r="D125" s="909"/>
      <c r="E125" s="798"/>
      <c r="F125" s="965"/>
      <c r="G125" s="965">
        <v>5</v>
      </c>
      <c r="H125" s="912">
        <f t="shared" si="16"/>
        <v>150</v>
      </c>
      <c r="I125" s="912">
        <v>12</v>
      </c>
      <c r="J125" s="907" t="s">
        <v>216</v>
      </c>
      <c r="K125" s="907"/>
      <c r="L125" s="907" t="s">
        <v>48</v>
      </c>
      <c r="M125" s="1001">
        <f>H125-I125</f>
        <v>138</v>
      </c>
      <c r="N125" s="1174"/>
      <c r="O125" s="1409"/>
      <c r="P125" s="1435"/>
      <c r="Q125" s="949"/>
      <c r="R125" s="1409" t="s">
        <v>107</v>
      </c>
      <c r="S125" s="1410"/>
      <c r="T125" s="1002"/>
      <c r="U125" s="1017"/>
      <c r="V125" s="1070"/>
      <c r="W125" s="1005"/>
      <c r="X125" s="800"/>
      <c r="Y125" s="800"/>
      <c r="Z125" s="107">
        <v>2</v>
      </c>
    </row>
    <row r="126" spans="1:26" s="107" customFormat="1" ht="15.75">
      <c r="A126" s="907" t="s">
        <v>183</v>
      </c>
      <c r="B126" s="1000" t="s">
        <v>63</v>
      </c>
      <c r="C126" s="909"/>
      <c r="D126" s="923"/>
      <c r="E126" s="798"/>
      <c r="F126" s="965">
        <v>4</v>
      </c>
      <c r="G126" s="965">
        <v>1.5</v>
      </c>
      <c r="H126" s="912">
        <f t="shared" si="16"/>
        <v>45</v>
      </c>
      <c r="I126" s="912">
        <v>4</v>
      </c>
      <c r="J126" s="907"/>
      <c r="K126" s="907"/>
      <c r="L126" s="907" t="s">
        <v>55</v>
      </c>
      <c r="M126" s="1001">
        <f>H126-I126</f>
        <v>41</v>
      </c>
      <c r="N126" s="1174"/>
      <c r="O126" s="1409"/>
      <c r="P126" s="1435"/>
      <c r="Q126" s="949"/>
      <c r="R126" s="1409" t="s">
        <v>48</v>
      </c>
      <c r="S126" s="1410"/>
      <c r="T126" s="1002"/>
      <c r="U126" s="957"/>
      <c r="V126" s="1070"/>
      <c r="W126" s="1005"/>
      <c r="X126" s="800"/>
      <c r="Y126" s="800"/>
      <c r="Z126" s="107">
        <v>2</v>
      </c>
    </row>
    <row r="127" spans="1:25" s="13" customFormat="1" ht="31.5">
      <c r="A127" s="907" t="s">
        <v>184</v>
      </c>
      <c r="B127" s="908" t="s">
        <v>296</v>
      </c>
      <c r="C127" s="909"/>
      <c r="D127" s="923"/>
      <c r="E127" s="798"/>
      <c r="F127" s="965"/>
      <c r="G127" s="965">
        <v>5</v>
      </c>
      <c r="H127" s="912">
        <f t="shared" si="13"/>
        <v>150</v>
      </c>
      <c r="I127" s="912"/>
      <c r="J127" s="907"/>
      <c r="K127" s="907"/>
      <c r="L127" s="907"/>
      <c r="M127" s="1001"/>
      <c r="N127" s="1174"/>
      <c r="O127" s="1409"/>
      <c r="P127" s="1435"/>
      <c r="Q127" s="949"/>
      <c r="R127" s="1409"/>
      <c r="S127" s="1410"/>
      <c r="T127" s="968"/>
      <c r="U127" s="959"/>
      <c r="V127" s="960"/>
      <c r="W127" s="1005"/>
      <c r="X127" s="800"/>
      <c r="Y127" s="800"/>
    </row>
    <row r="128" spans="1:34" s="13" customFormat="1" ht="15.75">
      <c r="A128" s="907"/>
      <c r="B128" s="908" t="s">
        <v>45</v>
      </c>
      <c r="C128" s="909"/>
      <c r="D128" s="923"/>
      <c r="E128" s="798"/>
      <c r="F128" s="965"/>
      <c r="G128" s="965">
        <v>1</v>
      </c>
      <c r="H128" s="912">
        <f t="shared" si="13"/>
        <v>30</v>
      </c>
      <c r="I128" s="912"/>
      <c r="J128" s="907"/>
      <c r="K128" s="907"/>
      <c r="L128" s="907"/>
      <c r="M128" s="1001"/>
      <c r="N128" s="1174"/>
      <c r="O128" s="1409"/>
      <c r="P128" s="1435"/>
      <c r="Q128" s="949"/>
      <c r="R128" s="1409"/>
      <c r="S128" s="1410"/>
      <c r="T128" s="968"/>
      <c r="U128" s="959"/>
      <c r="V128" s="960"/>
      <c r="W128" s="1005"/>
      <c r="X128" s="800"/>
      <c r="Y128" s="800"/>
      <c r="AH128" s="13">
        <v>8</v>
      </c>
    </row>
    <row r="129" spans="1:34" ht="15.75">
      <c r="A129" s="907" t="s">
        <v>185</v>
      </c>
      <c r="B129" s="915" t="s">
        <v>297</v>
      </c>
      <c r="C129" s="923">
        <v>5</v>
      </c>
      <c r="D129" s="923"/>
      <c r="E129" s="798"/>
      <c r="F129" s="965"/>
      <c r="G129" s="1029">
        <v>4</v>
      </c>
      <c r="H129" s="917">
        <f t="shared" si="13"/>
        <v>120</v>
      </c>
      <c r="I129" s="912">
        <v>8</v>
      </c>
      <c r="J129" s="907" t="s">
        <v>104</v>
      </c>
      <c r="K129" s="907"/>
      <c r="L129" s="907" t="s">
        <v>105</v>
      </c>
      <c r="M129" s="1006">
        <f>H129-I129</f>
        <v>112</v>
      </c>
      <c r="N129" s="1174"/>
      <c r="O129" s="1409"/>
      <c r="P129" s="1435"/>
      <c r="Q129" s="949"/>
      <c r="R129" s="1409"/>
      <c r="S129" s="1410"/>
      <c r="T129" s="968"/>
      <c r="U129" s="959"/>
      <c r="V129" s="960"/>
      <c r="W129" s="1244" t="s">
        <v>216</v>
      </c>
      <c r="Z129" s="8">
        <v>2</v>
      </c>
      <c r="AH129" s="8">
        <v>32</v>
      </c>
    </row>
    <row r="130" spans="1:34" s="107" customFormat="1" ht="15.75">
      <c r="A130" s="907" t="s">
        <v>186</v>
      </c>
      <c r="B130" s="908" t="s">
        <v>65</v>
      </c>
      <c r="C130" s="909"/>
      <c r="D130" s="923"/>
      <c r="E130" s="798"/>
      <c r="F130" s="965"/>
      <c r="G130" s="965">
        <v>5</v>
      </c>
      <c r="H130" s="912">
        <f>G130*30</f>
        <v>150</v>
      </c>
      <c r="I130" s="912"/>
      <c r="J130" s="907"/>
      <c r="K130" s="907"/>
      <c r="L130" s="907"/>
      <c r="M130" s="1001"/>
      <c r="N130" s="1174"/>
      <c r="O130" s="1409"/>
      <c r="P130" s="1435"/>
      <c r="Q130" s="949"/>
      <c r="R130" s="1409"/>
      <c r="S130" s="1410"/>
      <c r="T130" s="968"/>
      <c r="U130" s="968"/>
      <c r="V130" s="1069"/>
      <c r="W130" s="1005"/>
      <c r="X130" s="800"/>
      <c r="Y130" s="800"/>
      <c r="AH130" s="107">
        <v>16</v>
      </c>
    </row>
    <row r="131" spans="1:34" s="107" customFormat="1" ht="15.75">
      <c r="A131" s="907"/>
      <c r="B131" s="908" t="s">
        <v>45</v>
      </c>
      <c r="C131" s="909"/>
      <c r="D131" s="923"/>
      <c r="E131" s="798"/>
      <c r="F131" s="965"/>
      <c r="G131" s="965">
        <v>1</v>
      </c>
      <c r="H131" s="912">
        <f>G131*30</f>
        <v>30</v>
      </c>
      <c r="I131" s="912"/>
      <c r="J131" s="907"/>
      <c r="K131" s="907"/>
      <c r="L131" s="907"/>
      <c r="M131" s="1001"/>
      <c r="N131" s="1174"/>
      <c r="O131" s="1409"/>
      <c r="P131" s="1435"/>
      <c r="Q131" s="949"/>
      <c r="R131" s="1409"/>
      <c r="S131" s="1410"/>
      <c r="T131" s="968"/>
      <c r="U131" s="959"/>
      <c r="V131" s="1245"/>
      <c r="W131" s="1005"/>
      <c r="X131" s="800"/>
      <c r="Y131" s="800"/>
      <c r="AH131" s="107">
        <v>12</v>
      </c>
    </row>
    <row r="132" spans="1:26" s="107" customFormat="1" ht="15.75">
      <c r="A132" s="1160" t="s">
        <v>187</v>
      </c>
      <c r="B132" s="1072" t="s">
        <v>46</v>
      </c>
      <c r="C132" s="1073">
        <v>4</v>
      </c>
      <c r="D132" s="1073"/>
      <c r="E132" s="1074"/>
      <c r="F132" s="1075"/>
      <c r="G132" s="1075">
        <v>4</v>
      </c>
      <c r="H132" s="1076">
        <f>G132*30</f>
        <v>120</v>
      </c>
      <c r="I132" s="976">
        <v>8</v>
      </c>
      <c r="J132" s="1160" t="s">
        <v>104</v>
      </c>
      <c r="K132" s="1160"/>
      <c r="L132" s="1160" t="s">
        <v>105</v>
      </c>
      <c r="M132" s="1077">
        <f>H132-I132</f>
        <v>112</v>
      </c>
      <c r="N132" s="1159"/>
      <c r="O132" s="1430"/>
      <c r="P132" s="1439"/>
      <c r="Q132" s="1040"/>
      <c r="R132" s="1430" t="s">
        <v>216</v>
      </c>
      <c r="S132" s="1431"/>
      <c r="T132" s="1041"/>
      <c r="U132" s="1078"/>
      <c r="V132" s="1035"/>
      <c r="W132" s="1079"/>
      <c r="X132" s="979"/>
      <c r="Y132" s="979"/>
      <c r="Z132" s="107">
        <v>2</v>
      </c>
    </row>
    <row r="133" spans="1:25" s="791" customFormat="1" ht="15.75" hidden="1">
      <c r="A133" s="1176"/>
      <c r="B133" s="1080"/>
      <c r="C133" s="1081"/>
      <c r="D133" s="1081"/>
      <c r="E133" s="1082"/>
      <c r="F133" s="862"/>
      <c r="G133" s="862"/>
      <c r="H133" s="924"/>
      <c r="I133" s="1083">
        <f>SUM(I110:I132)</f>
        <v>68</v>
      </c>
      <c r="J133" s="1176" t="s">
        <v>308</v>
      </c>
      <c r="K133" s="1176"/>
      <c r="L133" s="1176" t="s">
        <v>309</v>
      </c>
      <c r="M133" s="1171"/>
      <c r="N133" s="1176"/>
      <c r="O133" s="1172"/>
      <c r="P133" s="1172"/>
      <c r="Q133" s="886" t="s">
        <v>216</v>
      </c>
      <c r="R133" s="1406" t="s">
        <v>291</v>
      </c>
      <c r="S133" s="1407"/>
      <c r="T133" s="1172"/>
      <c r="U133" s="1172"/>
      <c r="V133" s="800"/>
      <c r="W133" s="800" t="s">
        <v>292</v>
      </c>
      <c r="X133" s="800" t="s">
        <v>107</v>
      </c>
      <c r="Y133" s="800"/>
    </row>
    <row r="134" spans="1:25" s="791" customFormat="1" ht="15.75" hidden="1">
      <c r="A134" s="1176"/>
      <c r="B134" s="1080"/>
      <c r="C134" s="1081"/>
      <c r="D134" s="1081"/>
      <c r="E134" s="1082"/>
      <c r="F134" s="862"/>
      <c r="G134" s="862"/>
      <c r="H134" s="924"/>
      <c r="I134" s="1083"/>
      <c r="J134" s="1176"/>
      <c r="K134" s="1176"/>
      <c r="L134" s="1176"/>
      <c r="M134" s="1171"/>
      <c r="N134" s="1176"/>
      <c r="O134" s="1172"/>
      <c r="P134" s="1172"/>
      <c r="Q134" s="886"/>
      <c r="R134" s="1172"/>
      <c r="S134" s="1172"/>
      <c r="T134" s="1172"/>
      <c r="U134" s="1172"/>
      <c r="V134" s="800"/>
      <c r="W134" s="800"/>
      <c r="X134" s="800"/>
      <c r="Y134" s="800"/>
    </row>
    <row r="135" spans="1:25" s="791" customFormat="1" ht="15.75" hidden="1">
      <c r="A135" s="1176"/>
      <c r="B135" s="1080"/>
      <c r="C135" s="1081"/>
      <c r="D135" s="1081"/>
      <c r="E135" s="1082"/>
      <c r="F135" s="862"/>
      <c r="G135" s="862"/>
      <c r="H135" s="924"/>
      <c r="I135" s="1083"/>
      <c r="J135" s="1176"/>
      <c r="K135" s="1176"/>
      <c r="L135" s="1176"/>
      <c r="M135" s="1171"/>
      <c r="N135" s="1176"/>
      <c r="O135" s="1172"/>
      <c r="P135" s="1172"/>
      <c r="Q135" s="886"/>
      <c r="R135" s="1172"/>
      <c r="S135" s="1172"/>
      <c r="T135" s="1172"/>
      <c r="U135" s="1172"/>
      <c r="V135" s="800"/>
      <c r="W135" s="800"/>
      <c r="X135" s="800"/>
      <c r="Y135" s="800"/>
    </row>
    <row r="136" spans="1:25" s="107" customFormat="1" ht="18" customHeight="1">
      <c r="A136" s="1552" t="s">
        <v>192</v>
      </c>
      <c r="B136" s="1553"/>
      <c r="C136" s="1553"/>
      <c r="D136" s="1553"/>
      <c r="E136" s="1553"/>
      <c r="F136" s="1553"/>
      <c r="G136" s="1553"/>
      <c r="H136" s="1553"/>
      <c r="I136" s="1553"/>
      <c r="J136" s="1553"/>
      <c r="K136" s="1553"/>
      <c r="L136" s="1553"/>
      <c r="M136" s="1553"/>
      <c r="N136" s="1553"/>
      <c r="O136" s="1553"/>
      <c r="P136" s="1553"/>
      <c r="Q136" s="1553"/>
      <c r="R136" s="1554"/>
      <c r="S136" s="1554"/>
      <c r="T136" s="1553"/>
      <c r="U136" s="1553"/>
      <c r="V136" s="1553"/>
      <c r="W136" s="1553"/>
      <c r="X136" s="1553"/>
      <c r="Y136" s="1555"/>
    </row>
    <row r="137" spans="1:26" s="107" customFormat="1" ht="18" customHeight="1">
      <c r="A137" s="919" t="s">
        <v>193</v>
      </c>
      <c r="B137" s="1084" t="s">
        <v>194</v>
      </c>
      <c r="C137" s="909"/>
      <c r="D137" s="923">
        <v>5</v>
      </c>
      <c r="E137" s="937"/>
      <c r="F137" s="1029"/>
      <c r="G137" s="1029">
        <v>3</v>
      </c>
      <c r="H137" s="917">
        <f aca="true" t="shared" si="17" ref="H137:H149">G137*30</f>
        <v>90</v>
      </c>
      <c r="I137" s="912">
        <v>8</v>
      </c>
      <c r="J137" s="907" t="s">
        <v>104</v>
      </c>
      <c r="K137" s="907"/>
      <c r="L137" s="907" t="s">
        <v>105</v>
      </c>
      <c r="M137" s="1006">
        <f>H137-I137</f>
        <v>82</v>
      </c>
      <c r="N137" s="1037"/>
      <c r="O137" s="1419"/>
      <c r="P137" s="1446"/>
      <c r="Q137" s="1085"/>
      <c r="R137" s="1454"/>
      <c r="S137" s="1454"/>
      <c r="T137" s="1164" t="s">
        <v>52</v>
      </c>
      <c r="U137" s="959"/>
      <c r="V137" s="960"/>
      <c r="W137" s="1164" t="s">
        <v>216</v>
      </c>
      <c r="X137" s="800"/>
      <c r="Y137" s="800"/>
      <c r="Z137" s="107">
        <v>3</v>
      </c>
    </row>
    <row r="138" spans="1:35" s="107" customFormat="1" ht="33" customHeight="1">
      <c r="A138" s="919" t="s">
        <v>74</v>
      </c>
      <c r="B138" s="1084" t="s">
        <v>195</v>
      </c>
      <c r="C138" s="909"/>
      <c r="D138" s="923"/>
      <c r="E138" s="798"/>
      <c r="F138" s="965"/>
      <c r="G138" s="965">
        <v>8</v>
      </c>
      <c r="H138" s="912">
        <f t="shared" si="17"/>
        <v>240</v>
      </c>
      <c r="I138" s="912"/>
      <c r="J138" s="907"/>
      <c r="K138" s="907"/>
      <c r="L138" s="907"/>
      <c r="M138" s="1001"/>
      <c r="N138" s="1174"/>
      <c r="O138" s="1419"/>
      <c r="P138" s="1446"/>
      <c r="Q138" s="1085"/>
      <c r="R138" s="1406"/>
      <c r="S138" s="1407"/>
      <c r="T138" s="1020"/>
      <c r="U138" s="959"/>
      <c r="V138" s="960"/>
      <c r="W138" s="1086"/>
      <c r="X138" s="906"/>
      <c r="Y138" s="800"/>
      <c r="AI138" s="107">
        <v>48</v>
      </c>
    </row>
    <row r="139" spans="1:35" s="107" customFormat="1" ht="21" customHeight="1">
      <c r="A139" s="919"/>
      <c r="B139" s="908" t="s">
        <v>45</v>
      </c>
      <c r="C139" s="909"/>
      <c r="D139" s="923"/>
      <c r="E139" s="798"/>
      <c r="F139" s="965"/>
      <c r="G139" s="965">
        <v>2</v>
      </c>
      <c r="H139" s="912">
        <f t="shared" si="17"/>
        <v>60</v>
      </c>
      <c r="I139" s="912"/>
      <c r="J139" s="907"/>
      <c r="K139" s="907"/>
      <c r="L139" s="907"/>
      <c r="M139" s="1001"/>
      <c r="N139" s="1174"/>
      <c r="O139" s="1419"/>
      <c r="P139" s="1446"/>
      <c r="Q139" s="1085"/>
      <c r="R139" s="1406"/>
      <c r="S139" s="1407"/>
      <c r="T139" s="949"/>
      <c r="U139" s="959"/>
      <c r="V139" s="960"/>
      <c r="W139" s="1005"/>
      <c r="X139" s="800"/>
      <c r="Y139" s="800"/>
      <c r="AI139" s="107">
        <v>26</v>
      </c>
    </row>
    <row r="140" spans="1:26" s="107" customFormat="1" ht="18.75" customHeight="1">
      <c r="A140" s="919"/>
      <c r="B140" s="915" t="s">
        <v>46</v>
      </c>
      <c r="C140" s="909"/>
      <c r="D140" s="923">
        <v>2</v>
      </c>
      <c r="E140" s="798"/>
      <c r="F140" s="965"/>
      <c r="G140" s="1029">
        <v>6</v>
      </c>
      <c r="H140" s="917">
        <f t="shared" si="17"/>
        <v>180</v>
      </c>
      <c r="I140" s="912">
        <v>6</v>
      </c>
      <c r="J140" s="907" t="s">
        <v>48</v>
      </c>
      <c r="K140" s="907"/>
      <c r="L140" s="907" t="s">
        <v>218</v>
      </c>
      <c r="M140" s="1006">
        <f>H140-I140</f>
        <v>174</v>
      </c>
      <c r="N140" s="1037"/>
      <c r="O140" s="1419" t="s">
        <v>106</v>
      </c>
      <c r="P140" s="1446"/>
      <c r="Q140" s="1085"/>
      <c r="R140" s="1406"/>
      <c r="S140" s="1407"/>
      <c r="T140" s="949"/>
      <c r="U140" s="959"/>
      <c r="V140" s="960"/>
      <c r="W140" s="1005"/>
      <c r="X140" s="800"/>
      <c r="Y140" s="800"/>
      <c r="Z140" s="107">
        <v>1</v>
      </c>
    </row>
    <row r="141" spans="1:25" s="107" customFormat="1" ht="35.25" customHeight="1" hidden="1">
      <c r="A141" s="919" t="s">
        <v>73</v>
      </c>
      <c r="B141" s="1084" t="s">
        <v>196</v>
      </c>
      <c r="C141" s="923"/>
      <c r="D141" s="798"/>
      <c r="E141" s="965"/>
      <c r="F141" s="965"/>
      <c r="G141" s="923">
        <v>2.5</v>
      </c>
      <c r="H141" s="912">
        <f t="shared" si="17"/>
        <v>75</v>
      </c>
      <c r="I141" s="907"/>
      <c r="J141" s="907"/>
      <c r="K141" s="907"/>
      <c r="L141" s="966"/>
      <c r="M141" s="907"/>
      <c r="N141" s="907"/>
      <c r="O141" s="1419"/>
      <c r="P141" s="1446"/>
      <c r="Q141" s="1087"/>
      <c r="R141" s="1406"/>
      <c r="S141" s="1407"/>
      <c r="T141" s="1164"/>
      <c r="U141" s="957"/>
      <c r="V141" s="957"/>
      <c r="W141" s="957"/>
      <c r="X141" s="957"/>
      <c r="Y141" s="936"/>
    </row>
    <row r="142" spans="1:25" s="13" customFormat="1" ht="15.75" hidden="1">
      <c r="A142" s="907"/>
      <c r="B142" s="908" t="s">
        <v>45</v>
      </c>
      <c r="C142" s="909"/>
      <c r="D142" s="956"/>
      <c r="E142" s="899"/>
      <c r="F142" s="1088"/>
      <c r="G142" s="1088"/>
      <c r="H142" s="902">
        <f t="shared" si="17"/>
        <v>0</v>
      </c>
      <c r="I142" s="902"/>
      <c r="J142" s="896"/>
      <c r="K142" s="896"/>
      <c r="L142" s="896"/>
      <c r="M142" s="1016"/>
      <c r="N142" s="904"/>
      <c r="O142" s="1447"/>
      <c r="P142" s="1448"/>
      <c r="Q142" s="1089"/>
      <c r="R142" s="1454"/>
      <c r="S142" s="1454"/>
      <c r="T142" s="1020"/>
      <c r="U142" s="959"/>
      <c r="V142" s="960"/>
      <c r="W142" s="1086"/>
      <c r="X142" s="906"/>
      <c r="Y142" s="906"/>
    </row>
    <row r="143" spans="1:26" s="13" customFormat="1" ht="31.5">
      <c r="A143" s="919" t="s">
        <v>73</v>
      </c>
      <c r="B143" s="1084" t="s">
        <v>196</v>
      </c>
      <c r="C143" s="909"/>
      <c r="D143" s="923">
        <v>2</v>
      </c>
      <c r="E143" s="798"/>
      <c r="F143" s="965"/>
      <c r="G143" s="1029">
        <v>2.5</v>
      </c>
      <c r="H143" s="917">
        <f t="shared" si="17"/>
        <v>75</v>
      </c>
      <c r="I143" s="912">
        <v>6</v>
      </c>
      <c r="J143" s="907" t="s">
        <v>48</v>
      </c>
      <c r="K143" s="907"/>
      <c r="L143" s="907" t="s">
        <v>218</v>
      </c>
      <c r="M143" s="1006">
        <f>H143-I143</f>
        <v>69</v>
      </c>
      <c r="N143" s="1037"/>
      <c r="O143" s="1430" t="s">
        <v>106</v>
      </c>
      <c r="P143" s="1449"/>
      <c r="Q143" s="1085"/>
      <c r="R143" s="1454"/>
      <c r="S143" s="1454"/>
      <c r="T143" s="949"/>
      <c r="U143" s="959"/>
      <c r="V143" s="960"/>
      <c r="W143" s="1005"/>
      <c r="X143" s="800"/>
      <c r="Y143" s="800"/>
      <c r="Z143" s="13">
        <v>1</v>
      </c>
    </row>
    <row r="144" spans="1:25" s="107" customFormat="1" ht="32.25" customHeight="1" hidden="1">
      <c r="A144" s="1090" t="s">
        <v>55</v>
      </c>
      <c r="B144" s="1246" t="s">
        <v>197</v>
      </c>
      <c r="C144" s="942"/>
      <c r="D144" s="941"/>
      <c r="E144" s="943"/>
      <c r="F144" s="1161"/>
      <c r="G144" s="1161">
        <v>2</v>
      </c>
      <c r="H144" s="976">
        <f t="shared" si="17"/>
        <v>60</v>
      </c>
      <c r="I144" s="976"/>
      <c r="J144" s="1160"/>
      <c r="K144" s="1160"/>
      <c r="L144" s="1160"/>
      <c r="M144" s="1039"/>
      <c r="N144" s="1159"/>
      <c r="O144" s="1450"/>
      <c r="P144" s="1451"/>
      <c r="Q144" s="1091"/>
      <c r="R144" s="1454"/>
      <c r="S144" s="1454"/>
      <c r="T144" s="949"/>
      <c r="U144" s="959"/>
      <c r="V144" s="960"/>
      <c r="W144" s="1228"/>
      <c r="X144" s="1213"/>
      <c r="Y144" s="800"/>
    </row>
    <row r="145" spans="1:25" s="107" customFormat="1" ht="21" customHeight="1" hidden="1">
      <c r="A145" s="1160"/>
      <c r="B145" s="1092" t="s">
        <v>45</v>
      </c>
      <c r="C145" s="942"/>
      <c r="D145" s="941"/>
      <c r="E145" s="943"/>
      <c r="F145" s="1161"/>
      <c r="G145" s="1161"/>
      <c r="H145" s="976">
        <f t="shared" si="17"/>
        <v>0</v>
      </c>
      <c r="I145" s="976"/>
      <c r="J145" s="1160"/>
      <c r="K145" s="1160"/>
      <c r="L145" s="1160"/>
      <c r="M145" s="1039"/>
      <c r="N145" s="1159"/>
      <c r="O145" s="1460"/>
      <c r="P145" s="1461"/>
      <c r="Q145" s="1091"/>
      <c r="R145" s="1454"/>
      <c r="S145" s="1454"/>
      <c r="T145" s="1040"/>
      <c r="U145" s="1078"/>
      <c r="V145" s="1093"/>
      <c r="W145" s="1247"/>
      <c r="X145" s="1248"/>
      <c r="Y145" s="979"/>
    </row>
    <row r="146" spans="1:26" s="107" customFormat="1" ht="43.5" customHeight="1">
      <c r="A146" s="1090" t="s">
        <v>55</v>
      </c>
      <c r="B146" s="1246" t="s">
        <v>197</v>
      </c>
      <c r="C146" s="909"/>
      <c r="D146" s="923">
        <v>5</v>
      </c>
      <c r="E146" s="798"/>
      <c r="F146" s="1029"/>
      <c r="G146" s="1029">
        <v>2</v>
      </c>
      <c r="H146" s="917">
        <f t="shared" si="17"/>
        <v>60</v>
      </c>
      <c r="I146" s="912">
        <v>8</v>
      </c>
      <c r="J146" s="907" t="s">
        <v>104</v>
      </c>
      <c r="K146" s="907"/>
      <c r="L146" s="907" t="s">
        <v>105</v>
      </c>
      <c r="M146" s="1006">
        <f>H146-I146</f>
        <v>52</v>
      </c>
      <c r="N146" s="1018"/>
      <c r="O146" s="1457"/>
      <c r="P146" s="1457"/>
      <c r="Q146" s="1164"/>
      <c r="R146" s="1454"/>
      <c r="S146" s="1454"/>
      <c r="T146" s="1002"/>
      <c r="U146" s="968"/>
      <c r="V146" s="1070"/>
      <c r="W146" s="1172" t="s">
        <v>216</v>
      </c>
      <c r="X146" s="1094"/>
      <c r="Y146" s="957"/>
      <c r="Z146" s="107">
        <v>3</v>
      </c>
    </row>
    <row r="147" spans="1:25" s="107" customFormat="1" ht="18.75" customHeight="1" hidden="1">
      <c r="A147" s="919" t="s">
        <v>72</v>
      </c>
      <c r="B147" s="915" t="s">
        <v>85</v>
      </c>
      <c r="C147" s="909"/>
      <c r="D147" s="923"/>
      <c r="E147" s="798"/>
      <c r="F147" s="1019"/>
      <c r="G147" s="1019">
        <v>2</v>
      </c>
      <c r="H147" s="798">
        <f t="shared" si="17"/>
        <v>60</v>
      </c>
      <c r="I147" s="912"/>
      <c r="J147" s="907"/>
      <c r="K147" s="907"/>
      <c r="L147" s="907"/>
      <c r="M147" s="1001"/>
      <c r="N147" s="1174"/>
      <c r="O147" s="1450"/>
      <c r="P147" s="1451"/>
      <c r="Q147" s="949"/>
      <c r="R147" s="1454"/>
      <c r="S147" s="1454"/>
      <c r="T147" s="1002"/>
      <c r="U147" s="957"/>
      <c r="V147" s="1166"/>
      <c r="W147" s="1095"/>
      <c r="X147" s="946"/>
      <c r="Y147" s="800"/>
    </row>
    <row r="148" spans="1:25" s="107" customFormat="1" ht="18.75" customHeight="1" hidden="1">
      <c r="A148" s="907"/>
      <c r="B148" s="908" t="s">
        <v>45</v>
      </c>
      <c r="C148" s="909"/>
      <c r="D148" s="923"/>
      <c r="E148" s="798"/>
      <c r="F148" s="1019"/>
      <c r="G148" s="1019"/>
      <c r="H148" s="798"/>
      <c r="I148" s="912"/>
      <c r="J148" s="907"/>
      <c r="K148" s="907"/>
      <c r="L148" s="907"/>
      <c r="M148" s="1001"/>
      <c r="N148" s="1174"/>
      <c r="O148" s="1450"/>
      <c r="P148" s="1451"/>
      <c r="Q148" s="949"/>
      <c r="R148" s="1454"/>
      <c r="S148" s="1454"/>
      <c r="T148" s="1002"/>
      <c r="U148" s="957"/>
      <c r="V148" s="1166"/>
      <c r="W148" s="1095"/>
      <c r="X148" s="946"/>
      <c r="Y148" s="800"/>
    </row>
    <row r="149" spans="1:26" s="107" customFormat="1" ht="18.75" customHeight="1">
      <c r="A149" s="919" t="s">
        <v>72</v>
      </c>
      <c r="B149" s="915" t="s">
        <v>85</v>
      </c>
      <c r="C149" s="936"/>
      <c r="D149" s="935" t="s">
        <v>273</v>
      </c>
      <c r="E149" s="937"/>
      <c r="F149" s="1096"/>
      <c r="G149" s="1096">
        <v>2</v>
      </c>
      <c r="H149" s="937">
        <f t="shared" si="17"/>
        <v>60</v>
      </c>
      <c r="I149" s="912">
        <v>8</v>
      </c>
      <c r="J149" s="907" t="s">
        <v>104</v>
      </c>
      <c r="K149" s="907"/>
      <c r="L149" s="907" t="s">
        <v>105</v>
      </c>
      <c r="M149" s="1006">
        <f>H149-I149</f>
        <v>52</v>
      </c>
      <c r="N149" s="1174"/>
      <c r="O149" s="1450"/>
      <c r="P149" s="1451"/>
      <c r="Q149" s="949"/>
      <c r="R149" s="1458"/>
      <c r="S149" s="1459"/>
      <c r="T149" s="1002"/>
      <c r="U149" s="957"/>
      <c r="V149" s="1166"/>
      <c r="W149" s="1172"/>
      <c r="X149" s="946" t="s">
        <v>216</v>
      </c>
      <c r="Y149" s="800"/>
      <c r="Z149" s="107">
        <v>3</v>
      </c>
    </row>
    <row r="150" spans="1:25" s="107" customFormat="1" ht="18" customHeight="1">
      <c r="A150" s="1556" t="s">
        <v>200</v>
      </c>
      <c r="B150" s="1557"/>
      <c r="C150" s="1557"/>
      <c r="D150" s="1557"/>
      <c r="E150" s="1557"/>
      <c r="F150" s="1557"/>
      <c r="G150" s="1557"/>
      <c r="H150" s="1557"/>
      <c r="I150" s="1557"/>
      <c r="J150" s="1557"/>
      <c r="K150" s="1557"/>
      <c r="L150" s="1557"/>
      <c r="M150" s="1557"/>
      <c r="N150" s="1557"/>
      <c r="O150" s="1557"/>
      <c r="P150" s="1557"/>
      <c r="Q150" s="1557"/>
      <c r="R150" s="1557"/>
      <c r="S150" s="1557"/>
      <c r="T150" s="1557"/>
      <c r="U150" s="1557"/>
      <c r="V150" s="1557"/>
      <c r="W150" s="1557"/>
      <c r="X150" s="1557"/>
      <c r="Y150" s="1557"/>
    </row>
    <row r="151" spans="1:25" s="107" customFormat="1" ht="18" customHeight="1">
      <c r="A151" s="919" t="s">
        <v>193</v>
      </c>
      <c r="B151" s="1084" t="s">
        <v>194</v>
      </c>
      <c r="C151" s="909"/>
      <c r="D151" s="923">
        <v>5</v>
      </c>
      <c r="E151" s="937"/>
      <c r="F151" s="1029"/>
      <c r="G151" s="1029">
        <v>3</v>
      </c>
      <c r="H151" s="917">
        <f aca="true" t="shared" si="18" ref="H151:H163">G151*30</f>
        <v>90</v>
      </c>
      <c r="I151" s="912">
        <v>8</v>
      </c>
      <c r="J151" s="907" t="s">
        <v>104</v>
      </c>
      <c r="K151" s="907"/>
      <c r="L151" s="907" t="s">
        <v>105</v>
      </c>
      <c r="M151" s="1006">
        <f>H151-I151</f>
        <v>82</v>
      </c>
      <c r="N151" s="1037"/>
      <c r="O151" s="1419"/>
      <c r="P151" s="1446"/>
      <c r="Q151" s="949"/>
      <c r="R151" s="1409"/>
      <c r="S151" s="1410"/>
      <c r="T151" s="968" t="s">
        <v>52</v>
      </c>
      <c r="U151" s="959"/>
      <c r="V151" s="960"/>
      <c r="W151" s="1172" t="s">
        <v>216</v>
      </c>
      <c r="X151" s="800"/>
      <c r="Y151" s="800"/>
    </row>
    <row r="152" spans="1:25" s="107" customFormat="1" ht="18.75" customHeight="1" hidden="1">
      <c r="A152" s="919" t="s">
        <v>74</v>
      </c>
      <c r="B152" s="915" t="s">
        <v>198</v>
      </c>
      <c r="C152" s="909"/>
      <c r="D152" s="923"/>
      <c r="E152" s="798"/>
      <c r="F152" s="1019"/>
      <c r="G152" s="1019">
        <v>2</v>
      </c>
      <c r="H152" s="798">
        <f t="shared" si="18"/>
        <v>60</v>
      </c>
      <c r="I152" s="912"/>
      <c r="J152" s="907"/>
      <c r="K152" s="907"/>
      <c r="L152" s="907"/>
      <c r="M152" s="1001"/>
      <c r="N152" s="1174"/>
      <c r="O152" s="1419"/>
      <c r="P152" s="1446"/>
      <c r="Q152" s="949"/>
      <c r="R152" s="1409"/>
      <c r="S152" s="1410"/>
      <c r="T152" s="1002"/>
      <c r="U152" s="957"/>
      <c r="V152" s="1166"/>
      <c r="W152" s="1095"/>
      <c r="X152" s="946"/>
      <c r="Y152" s="800"/>
    </row>
    <row r="153" spans="1:25" s="107" customFormat="1" ht="18.75" customHeight="1" hidden="1">
      <c r="A153" s="907"/>
      <c r="B153" s="908" t="s">
        <v>45</v>
      </c>
      <c r="C153" s="909"/>
      <c r="D153" s="923"/>
      <c r="E153" s="798"/>
      <c r="F153" s="1019"/>
      <c r="G153" s="1019"/>
      <c r="H153" s="798"/>
      <c r="I153" s="912"/>
      <c r="J153" s="907"/>
      <c r="K153" s="907"/>
      <c r="L153" s="907"/>
      <c r="M153" s="1001"/>
      <c r="N153" s="1174"/>
      <c r="O153" s="1419"/>
      <c r="P153" s="1446"/>
      <c r="Q153" s="949"/>
      <c r="R153" s="1409"/>
      <c r="S153" s="1410"/>
      <c r="T153" s="1002"/>
      <c r="U153" s="957"/>
      <c r="V153" s="1166"/>
      <c r="W153" s="1095"/>
      <c r="X153" s="946"/>
      <c r="Y153" s="800"/>
    </row>
    <row r="154" spans="1:25" s="107" customFormat="1" ht="18.75" customHeight="1">
      <c r="A154" s="919" t="s">
        <v>74</v>
      </c>
      <c r="B154" s="915" t="s">
        <v>198</v>
      </c>
      <c r="C154" s="936"/>
      <c r="D154" s="935">
        <v>5</v>
      </c>
      <c r="E154" s="937"/>
      <c r="F154" s="1096"/>
      <c r="G154" s="1096">
        <v>2</v>
      </c>
      <c r="H154" s="937">
        <f t="shared" si="18"/>
        <v>60</v>
      </c>
      <c r="I154" s="912">
        <v>8</v>
      </c>
      <c r="J154" s="907" t="s">
        <v>104</v>
      </c>
      <c r="K154" s="907"/>
      <c r="L154" s="907" t="s">
        <v>105</v>
      </c>
      <c r="M154" s="1006">
        <f>H154-I154</f>
        <v>52</v>
      </c>
      <c r="N154" s="1174"/>
      <c r="O154" s="1419"/>
      <c r="P154" s="1446"/>
      <c r="Q154" s="949"/>
      <c r="R154" s="1409"/>
      <c r="S154" s="1410"/>
      <c r="T154" s="1002"/>
      <c r="U154" s="957"/>
      <c r="V154" s="1166"/>
      <c r="W154" s="1172" t="s">
        <v>216</v>
      </c>
      <c r="X154" s="946"/>
      <c r="Y154" s="800"/>
    </row>
    <row r="155" spans="1:25" s="107" customFormat="1" ht="46.5" customHeight="1" hidden="1">
      <c r="A155" s="919" t="s">
        <v>73</v>
      </c>
      <c r="B155" s="1084" t="s">
        <v>199</v>
      </c>
      <c r="C155" s="923"/>
      <c r="D155" s="798"/>
      <c r="E155" s="965"/>
      <c r="F155" s="965"/>
      <c r="G155" s="909" t="s">
        <v>260</v>
      </c>
      <c r="H155" s="912">
        <f t="shared" si="18"/>
        <v>1285710</v>
      </c>
      <c r="I155" s="907"/>
      <c r="J155" s="907"/>
      <c r="K155" s="907"/>
      <c r="L155" s="966"/>
      <c r="M155" s="907"/>
      <c r="N155" s="907"/>
      <c r="O155" s="1419"/>
      <c r="P155" s="1446"/>
      <c r="Q155" s="1002"/>
      <c r="R155" s="1409"/>
      <c r="S155" s="1410"/>
      <c r="T155" s="1164"/>
      <c r="U155" s="957"/>
      <c r="V155" s="957"/>
      <c r="W155" s="957"/>
      <c r="X155" s="957"/>
      <c r="Y155" s="936"/>
    </row>
    <row r="156" spans="1:25" s="13" customFormat="1" ht="15.75" hidden="1">
      <c r="A156" s="907"/>
      <c r="B156" s="908" t="s">
        <v>45</v>
      </c>
      <c r="C156" s="909"/>
      <c r="D156" s="956"/>
      <c r="E156" s="899"/>
      <c r="F156" s="1088"/>
      <c r="G156" s="1088"/>
      <c r="H156" s="902"/>
      <c r="I156" s="902"/>
      <c r="J156" s="896"/>
      <c r="K156" s="896"/>
      <c r="L156" s="896"/>
      <c r="M156" s="1016"/>
      <c r="N156" s="904"/>
      <c r="O156" s="1419"/>
      <c r="P156" s="1446"/>
      <c r="Q156" s="1020"/>
      <c r="R156" s="1409"/>
      <c r="S156" s="1410"/>
      <c r="T156" s="1097"/>
      <c r="U156" s="959"/>
      <c r="V156" s="960"/>
      <c r="W156" s="1086"/>
      <c r="X156" s="906"/>
      <c r="Y156" s="906"/>
    </row>
    <row r="157" spans="1:25" s="13" customFormat="1" ht="31.5">
      <c r="A157" s="919" t="s">
        <v>73</v>
      </c>
      <c r="B157" s="1084" t="s">
        <v>199</v>
      </c>
      <c r="C157" s="909"/>
      <c r="D157" s="923">
        <v>2</v>
      </c>
      <c r="E157" s="798"/>
      <c r="F157" s="965"/>
      <c r="G157" s="1029">
        <v>2.5</v>
      </c>
      <c r="H157" s="917">
        <f t="shared" si="18"/>
        <v>75</v>
      </c>
      <c r="I157" s="912">
        <v>6</v>
      </c>
      <c r="J157" s="907" t="s">
        <v>48</v>
      </c>
      <c r="K157" s="907"/>
      <c r="L157" s="907" t="s">
        <v>218</v>
      </c>
      <c r="M157" s="1006">
        <f>H157-I157</f>
        <v>69</v>
      </c>
      <c r="N157" s="1037"/>
      <c r="O157" s="1409" t="s">
        <v>106</v>
      </c>
      <c r="P157" s="1472"/>
      <c r="Q157" s="949"/>
      <c r="R157" s="1409"/>
      <c r="S157" s="1410"/>
      <c r="T157" s="1002"/>
      <c r="U157" s="959"/>
      <c r="V157" s="960"/>
      <c r="W157" s="1005"/>
      <c r="X157" s="800"/>
      <c r="Y157" s="800"/>
    </row>
    <row r="158" spans="1:25" s="107" customFormat="1" ht="33" customHeight="1" hidden="1">
      <c r="A158" s="1090" t="s">
        <v>55</v>
      </c>
      <c r="B158" s="1246" t="s">
        <v>197</v>
      </c>
      <c r="C158" s="942"/>
      <c r="D158" s="941"/>
      <c r="E158" s="943"/>
      <c r="F158" s="1161"/>
      <c r="G158" s="1161">
        <v>2</v>
      </c>
      <c r="H158" s="976">
        <f t="shared" si="18"/>
        <v>60</v>
      </c>
      <c r="I158" s="976"/>
      <c r="J158" s="1160"/>
      <c r="K158" s="1160"/>
      <c r="L158" s="1160"/>
      <c r="M158" s="1039"/>
      <c r="N158" s="1159"/>
      <c r="O158" s="1419"/>
      <c r="P158" s="1446"/>
      <c r="Q158" s="1180"/>
      <c r="R158" s="1409"/>
      <c r="S158" s="1410"/>
      <c r="T158" s="1002"/>
      <c r="U158" s="959"/>
      <c r="V158" s="960"/>
      <c r="W158" s="1228"/>
      <c r="X158" s="1213"/>
      <c r="Y158" s="800"/>
    </row>
    <row r="159" spans="1:25" s="107" customFormat="1" ht="21" customHeight="1" hidden="1">
      <c r="A159" s="1160"/>
      <c r="B159" s="1092" t="s">
        <v>45</v>
      </c>
      <c r="C159" s="942"/>
      <c r="D159" s="941"/>
      <c r="E159" s="943"/>
      <c r="F159" s="1161"/>
      <c r="G159" s="1161"/>
      <c r="H159" s="976"/>
      <c r="I159" s="976"/>
      <c r="J159" s="1160"/>
      <c r="K159" s="1160"/>
      <c r="L159" s="1160"/>
      <c r="M159" s="1039"/>
      <c r="N159" s="1159"/>
      <c r="O159" s="1419"/>
      <c r="P159" s="1446"/>
      <c r="Q159" s="1180"/>
      <c r="R159" s="1409"/>
      <c r="S159" s="1410"/>
      <c r="T159" s="1098"/>
      <c r="U159" s="1078"/>
      <c r="V159" s="1093"/>
      <c r="W159" s="1247"/>
      <c r="X159" s="1248"/>
      <c r="Y159" s="979"/>
    </row>
    <row r="160" spans="1:25" s="107" customFormat="1" ht="38.25" customHeight="1">
      <c r="A160" s="1090" t="s">
        <v>55</v>
      </c>
      <c r="B160" s="1246" t="s">
        <v>197</v>
      </c>
      <c r="C160" s="909"/>
      <c r="D160" s="923" t="s">
        <v>273</v>
      </c>
      <c r="E160" s="798"/>
      <c r="F160" s="1029"/>
      <c r="G160" s="1029">
        <v>2</v>
      </c>
      <c r="H160" s="917">
        <f t="shared" si="18"/>
        <v>60</v>
      </c>
      <c r="I160" s="912">
        <v>8</v>
      </c>
      <c r="J160" s="907" t="s">
        <v>104</v>
      </c>
      <c r="K160" s="907"/>
      <c r="L160" s="907" t="s">
        <v>105</v>
      </c>
      <c r="M160" s="1006">
        <f>H160-I160</f>
        <v>52</v>
      </c>
      <c r="N160" s="1174"/>
      <c r="O160" s="1419"/>
      <c r="P160" s="1446"/>
      <c r="Q160" s="1164"/>
      <c r="R160" s="1409"/>
      <c r="S160" s="1410"/>
      <c r="T160" s="1002"/>
      <c r="U160" s="968"/>
      <c r="V160" s="1070"/>
      <c r="W160" s="1172"/>
      <c r="X160" s="1094" t="s">
        <v>216</v>
      </c>
      <c r="Y160" s="957"/>
    </row>
    <row r="161" spans="1:25" s="107" customFormat="1" ht="33" customHeight="1">
      <c r="A161" s="919" t="s">
        <v>72</v>
      </c>
      <c r="B161" s="1084" t="s">
        <v>229</v>
      </c>
      <c r="C161" s="909"/>
      <c r="D161" s="923"/>
      <c r="E161" s="798"/>
      <c r="F161" s="965"/>
      <c r="G161" s="965">
        <v>8</v>
      </c>
      <c r="H161" s="912">
        <f t="shared" si="18"/>
        <v>240</v>
      </c>
      <c r="I161" s="912"/>
      <c r="J161" s="907"/>
      <c r="K161" s="907"/>
      <c r="L161" s="907"/>
      <c r="M161" s="1001"/>
      <c r="N161" s="1174"/>
      <c r="O161" s="1455"/>
      <c r="P161" s="1456"/>
      <c r="Q161" s="949"/>
      <c r="R161" s="1409"/>
      <c r="S161" s="1410"/>
      <c r="T161" s="1097"/>
      <c r="U161" s="959"/>
      <c r="V161" s="960"/>
      <c r="W161" s="1086"/>
      <c r="X161" s="906"/>
      <c r="Y161" s="800"/>
    </row>
    <row r="162" spans="1:25" s="107" customFormat="1" ht="21" customHeight="1">
      <c r="A162" s="919"/>
      <c r="B162" s="908" t="s">
        <v>45</v>
      </c>
      <c r="C162" s="909"/>
      <c r="D162" s="923"/>
      <c r="E162" s="798"/>
      <c r="F162" s="965"/>
      <c r="G162" s="965">
        <v>2</v>
      </c>
      <c r="H162" s="912">
        <f t="shared" si="18"/>
        <v>60</v>
      </c>
      <c r="I162" s="912"/>
      <c r="J162" s="907"/>
      <c r="K162" s="907"/>
      <c r="L162" s="907"/>
      <c r="M162" s="1001"/>
      <c r="N162" s="1018"/>
      <c r="O162" s="1457"/>
      <c r="P162" s="1457"/>
      <c r="Q162" s="949"/>
      <c r="R162" s="1409"/>
      <c r="S162" s="1410"/>
      <c r="T162" s="1002"/>
      <c r="U162" s="959"/>
      <c r="V162" s="960"/>
      <c r="W162" s="1005"/>
      <c r="X162" s="800"/>
      <c r="Y162" s="800"/>
    </row>
    <row r="163" spans="1:25" s="107" customFormat="1" ht="18.75" customHeight="1" thickBot="1">
      <c r="A163" s="1090"/>
      <c r="B163" s="1072" t="s">
        <v>46</v>
      </c>
      <c r="C163" s="942"/>
      <c r="D163" s="941">
        <v>2</v>
      </c>
      <c r="E163" s="943"/>
      <c r="F163" s="1161"/>
      <c r="G163" s="1075">
        <v>6</v>
      </c>
      <c r="H163" s="1076">
        <f t="shared" si="18"/>
        <v>180</v>
      </c>
      <c r="I163" s="912">
        <v>6</v>
      </c>
      <c r="J163" s="907" t="s">
        <v>48</v>
      </c>
      <c r="K163" s="907"/>
      <c r="L163" s="907" t="s">
        <v>218</v>
      </c>
      <c r="M163" s="1077">
        <f>H163-I163</f>
        <v>174</v>
      </c>
      <c r="N163" s="1099"/>
      <c r="O163" s="1454" t="s">
        <v>106</v>
      </c>
      <c r="P163" s="1454"/>
      <c r="Q163" s="1040"/>
      <c r="R163" s="1409"/>
      <c r="S163" s="1410"/>
      <c r="T163" s="1098"/>
      <c r="U163" s="1078"/>
      <c r="V163" s="1093"/>
      <c r="W163" s="1079"/>
      <c r="X163" s="979"/>
      <c r="Y163" s="979"/>
    </row>
    <row r="164" spans="1:25" s="107" customFormat="1" ht="18" customHeight="1" thickBot="1">
      <c r="A164" s="1514" t="s">
        <v>136</v>
      </c>
      <c r="B164" s="1549"/>
      <c r="C164" s="1107"/>
      <c r="D164" s="1100"/>
      <c r="E164" s="1101"/>
      <c r="F164" s="1102"/>
      <c r="G164" s="1102">
        <f>G110+G117+G120+G127+G130+G137+G138+G143+G146+G149</f>
        <v>52.5</v>
      </c>
      <c r="H164" s="1102">
        <f>H110+H117+H120+H127+H130+H137+H138+H143+H146+H149</f>
        <v>1575</v>
      </c>
      <c r="I164" s="1013"/>
      <c r="J164" s="1014"/>
      <c r="K164" s="1014"/>
      <c r="L164" s="1014"/>
      <c r="M164" s="1015"/>
      <c r="N164" s="1165"/>
      <c r="O164" s="1468"/>
      <c r="P164" s="1469"/>
      <c r="Q164" s="1103"/>
      <c r="R164" s="1409"/>
      <c r="S164" s="1410"/>
      <c r="T164" s="1104"/>
      <c r="U164" s="1105"/>
      <c r="V164" s="985"/>
      <c r="W164" s="1106"/>
      <c r="X164" s="1107"/>
      <c r="Y164" s="1108"/>
    </row>
    <row r="165" spans="1:25" s="107" customFormat="1" ht="18" customHeight="1">
      <c r="A165" s="1550" t="s">
        <v>45</v>
      </c>
      <c r="B165" s="1551"/>
      <c r="C165" s="1115"/>
      <c r="D165" s="1109"/>
      <c r="E165" s="1110"/>
      <c r="F165" s="1111"/>
      <c r="G165" s="1111">
        <f>G111+G118+G121+G128+G131+G139</f>
        <v>9</v>
      </c>
      <c r="H165" s="1111">
        <f>H111+H118+H121+H128+H131+H139</f>
        <v>270</v>
      </c>
      <c r="I165" s="1112"/>
      <c r="J165" s="792"/>
      <c r="K165" s="792"/>
      <c r="L165" s="792"/>
      <c r="M165" s="793"/>
      <c r="N165" s="794"/>
      <c r="O165" s="1470"/>
      <c r="P165" s="1471"/>
      <c r="Q165" s="1113"/>
      <c r="R165" s="1430"/>
      <c r="S165" s="1431"/>
      <c r="T165" s="795"/>
      <c r="U165" s="796"/>
      <c r="V165" s="1162"/>
      <c r="W165" s="1114"/>
      <c r="X165" s="1115"/>
      <c r="Y165" s="797"/>
    </row>
    <row r="166" spans="1:36" s="107" customFormat="1" ht="18" customHeight="1">
      <c r="A166" s="1590" t="s">
        <v>117</v>
      </c>
      <c r="B166" s="1591"/>
      <c r="C166" s="760"/>
      <c r="D166" s="1081"/>
      <c r="E166" s="1082"/>
      <c r="F166" s="1116"/>
      <c r="G166" s="1117">
        <f>G113+G114+G119+G124+G125+G126+G129+G132+G137+G140+G143+G146+G149</f>
        <v>43.5</v>
      </c>
      <c r="H166" s="1117">
        <f>H113+H114+H119+H124+H125+H126+H129+H132+H137+H140+H143+H146+H149</f>
        <v>1305</v>
      </c>
      <c r="I166" s="1117">
        <f>I113+I114+I119+I124+I125+I126+I129+I132+I137+I140+I143+I146+I149</f>
        <v>104</v>
      </c>
      <c r="J166" s="1155" t="s">
        <v>334</v>
      </c>
      <c r="K166" s="1155"/>
      <c r="L166" s="1155" t="s">
        <v>335</v>
      </c>
      <c r="M166" s="1171">
        <f>H166-I166</f>
        <v>1201</v>
      </c>
      <c r="N166" s="1155"/>
      <c r="O166" s="1408" t="s">
        <v>49</v>
      </c>
      <c r="P166" s="1408"/>
      <c r="Q166" s="757" t="s">
        <v>216</v>
      </c>
      <c r="R166" s="1408" t="s">
        <v>291</v>
      </c>
      <c r="S166" s="1408"/>
      <c r="T166" s="757"/>
      <c r="U166" s="758"/>
      <c r="V166" s="1155"/>
      <c r="W166" s="759" t="s">
        <v>291</v>
      </c>
      <c r="X166" s="760" t="s">
        <v>309</v>
      </c>
      <c r="Y166" s="760"/>
      <c r="AI166" s="107">
        <v>20</v>
      </c>
      <c r="AJ166" s="107">
        <v>32</v>
      </c>
    </row>
    <row r="167" spans="1:36" s="107" customFormat="1" ht="18" customHeight="1" hidden="1">
      <c r="A167" s="1155"/>
      <c r="B167" s="1156"/>
      <c r="C167" s="760"/>
      <c r="D167" s="1081"/>
      <c r="E167" s="1082"/>
      <c r="F167" s="1116"/>
      <c r="G167" s="1117"/>
      <c r="H167" s="1117"/>
      <c r="I167" s="1117">
        <v>36</v>
      </c>
      <c r="J167" s="1155" t="s">
        <v>332</v>
      </c>
      <c r="K167" s="1155"/>
      <c r="L167" s="1155" t="s">
        <v>333</v>
      </c>
      <c r="M167" s="1171"/>
      <c r="N167" s="1155"/>
      <c r="O167" s="1408" t="s">
        <v>49</v>
      </c>
      <c r="P167" s="1408"/>
      <c r="Q167" s="757"/>
      <c r="R167" s="1408"/>
      <c r="S167" s="1408"/>
      <c r="T167" s="757"/>
      <c r="U167" s="758"/>
      <c r="V167" s="1155"/>
      <c r="W167" s="759" t="s">
        <v>292</v>
      </c>
      <c r="X167" s="760" t="s">
        <v>216</v>
      </c>
      <c r="Y167" s="760"/>
      <c r="AI167" s="107">
        <v>32</v>
      </c>
      <c r="AJ167" s="107">
        <v>20</v>
      </c>
    </row>
    <row r="168" spans="1:25" s="107" customFormat="1" ht="18" customHeight="1" hidden="1">
      <c r="A168" s="1155"/>
      <c r="B168" s="1156"/>
      <c r="C168" s="760"/>
      <c r="D168" s="1081"/>
      <c r="E168" s="1082"/>
      <c r="F168" s="1116"/>
      <c r="G168" s="1117"/>
      <c r="H168" s="1117"/>
      <c r="I168" s="1117"/>
      <c r="J168" s="1155"/>
      <c r="K168" s="1155"/>
      <c r="L168" s="1155"/>
      <c r="M168" s="1171"/>
      <c r="N168" s="1155"/>
      <c r="O168" s="756"/>
      <c r="P168" s="756"/>
      <c r="Q168" s="757"/>
      <c r="R168" s="756"/>
      <c r="S168" s="756"/>
      <c r="T168" s="757"/>
      <c r="U168" s="758"/>
      <c r="V168" s="1155"/>
      <c r="W168" s="759"/>
      <c r="X168" s="760"/>
      <c r="Y168" s="760"/>
    </row>
    <row r="169" spans="1:25" s="107" customFormat="1" ht="18" customHeight="1" hidden="1">
      <c r="A169" s="1155"/>
      <c r="B169" s="1156"/>
      <c r="C169" s="760"/>
      <c r="D169" s="1081"/>
      <c r="E169" s="1082"/>
      <c r="F169" s="1116"/>
      <c r="G169" s="1117"/>
      <c r="H169" s="1117"/>
      <c r="I169" s="1117"/>
      <c r="J169" s="1155"/>
      <c r="K169" s="1155"/>
      <c r="L169" s="1155"/>
      <c r="M169" s="1171"/>
      <c r="N169" s="1155"/>
      <c r="O169" s="756"/>
      <c r="P169" s="756"/>
      <c r="Q169" s="757"/>
      <c r="R169" s="756"/>
      <c r="S169" s="756"/>
      <c r="T169" s="757"/>
      <c r="U169" s="758"/>
      <c r="V169" s="1155"/>
      <c r="W169" s="759"/>
      <c r="X169" s="760"/>
      <c r="Y169" s="760"/>
    </row>
    <row r="170" spans="1:25" s="107" customFormat="1" ht="18" customHeight="1">
      <c r="A170" s="1590"/>
      <c r="B170" s="1590"/>
      <c r="C170" s="1590"/>
      <c r="D170" s="1590"/>
      <c r="E170" s="1590"/>
      <c r="F170" s="1590"/>
      <c r="G170" s="1590"/>
      <c r="H170" s="1590"/>
      <c r="I170" s="1590"/>
      <c r="J170" s="1590"/>
      <c r="K170" s="1590"/>
      <c r="L170" s="1590"/>
      <c r="M170" s="1590"/>
      <c r="N170" s="1590"/>
      <c r="O170" s="1590"/>
      <c r="P170" s="1590"/>
      <c r="Q170" s="1590"/>
      <c r="R170" s="1590"/>
      <c r="S170" s="1590"/>
      <c r="T170" s="1590"/>
      <c r="U170" s="1590"/>
      <c r="V170" s="1590"/>
      <c r="W170" s="1590"/>
      <c r="X170" s="1590"/>
      <c r="Y170" s="1590"/>
    </row>
    <row r="171" spans="1:25" s="107" customFormat="1" ht="18" customHeight="1">
      <c r="A171" s="1590" t="s">
        <v>298</v>
      </c>
      <c r="B171" s="1590"/>
      <c r="C171" s="1590"/>
      <c r="D171" s="1590"/>
      <c r="E171" s="1590"/>
      <c r="F171" s="1590"/>
      <c r="G171" s="1590"/>
      <c r="H171" s="1590"/>
      <c r="I171" s="1590"/>
      <c r="J171" s="1590"/>
      <c r="K171" s="1590"/>
      <c r="L171" s="1590"/>
      <c r="M171" s="1590"/>
      <c r="N171" s="1590"/>
      <c r="O171" s="1590"/>
      <c r="P171" s="1590"/>
      <c r="Q171" s="1590"/>
      <c r="R171" s="1590"/>
      <c r="S171" s="1590"/>
      <c r="T171" s="1590"/>
      <c r="U171" s="1590"/>
      <c r="V171" s="1590"/>
      <c r="W171" s="1590"/>
      <c r="X171" s="1590"/>
      <c r="Y171" s="1590"/>
    </row>
    <row r="172" spans="1:25" s="107" customFormat="1" ht="18" customHeight="1">
      <c r="A172" s="1176" t="s">
        <v>299</v>
      </c>
      <c r="B172" s="860" t="s">
        <v>300</v>
      </c>
      <c r="C172" s="1176"/>
      <c r="D172" s="1176"/>
      <c r="E172" s="1176"/>
      <c r="F172" s="1176"/>
      <c r="G172" s="1118">
        <v>4</v>
      </c>
      <c r="H172" s="1118">
        <f>G172*30</f>
        <v>120</v>
      </c>
      <c r="I172" s="1176"/>
      <c r="J172" s="1176"/>
      <c r="K172" s="1176"/>
      <c r="L172" s="1176"/>
      <c r="M172" s="1176"/>
      <c r="N172" s="1176"/>
      <c r="O172" s="1401"/>
      <c r="P172" s="1402"/>
      <c r="Q172" s="1155"/>
      <c r="R172" s="1401"/>
      <c r="S172" s="1402"/>
      <c r="T172" s="1155"/>
      <c r="U172" s="1155"/>
      <c r="V172" s="1155"/>
      <c r="W172" s="1155"/>
      <c r="X172" s="1155"/>
      <c r="Y172" s="1155"/>
    </row>
    <row r="173" spans="1:25" s="107" customFormat="1" ht="18" customHeight="1" thickBot="1">
      <c r="A173" s="1176" t="s">
        <v>301</v>
      </c>
      <c r="B173" s="860" t="s">
        <v>302</v>
      </c>
      <c r="C173" s="1176"/>
      <c r="D173" s="1176"/>
      <c r="E173" s="1176"/>
      <c r="F173" s="1176"/>
      <c r="G173" s="1118">
        <v>10</v>
      </c>
      <c r="H173" s="1118">
        <f>G173*30</f>
        <v>300</v>
      </c>
      <c r="I173" s="1176"/>
      <c r="J173" s="1176"/>
      <c r="K173" s="1176"/>
      <c r="L173" s="1176"/>
      <c r="M173" s="1176"/>
      <c r="N173" s="1176"/>
      <c r="O173" s="1401"/>
      <c r="P173" s="1402"/>
      <c r="Q173" s="1155"/>
      <c r="R173" s="1401"/>
      <c r="S173" s="1402"/>
      <c r="T173" s="1155"/>
      <c r="U173" s="1155"/>
      <c r="V173" s="1155"/>
      <c r="W173" s="1155"/>
      <c r="X173" s="1155"/>
      <c r="Y173" s="1155"/>
    </row>
    <row r="174" spans="1:25" s="107" customFormat="1" ht="18" customHeight="1" thickBot="1">
      <c r="A174" s="1541" t="s">
        <v>303</v>
      </c>
      <c r="B174" s="1542"/>
      <c r="C174" s="1155"/>
      <c r="D174" s="1155"/>
      <c r="E174" s="1155"/>
      <c r="F174" s="1155"/>
      <c r="G174" s="863">
        <f>SUM(G172:G173)</f>
        <v>14</v>
      </c>
      <c r="H174" s="863">
        <f>SUM(H172:H173)</f>
        <v>420</v>
      </c>
      <c r="I174" s="1155"/>
      <c r="J174" s="1155"/>
      <c r="K174" s="1155"/>
      <c r="L174" s="1155"/>
      <c r="M174" s="1155"/>
      <c r="N174" s="1155"/>
      <c r="O174" s="1401"/>
      <c r="P174" s="1402"/>
      <c r="Q174" s="1155"/>
      <c r="R174" s="1401"/>
      <c r="S174" s="1402"/>
      <c r="T174" s="1155"/>
      <c r="U174" s="1155"/>
      <c r="V174" s="1155"/>
      <c r="W174" s="1155"/>
      <c r="X174" s="1155"/>
      <c r="Y174" s="1155"/>
    </row>
    <row r="175" spans="1:25" s="107" customFormat="1" ht="18" customHeight="1">
      <c r="A175" s="1155"/>
      <c r="B175" s="1156"/>
      <c r="C175" s="760"/>
      <c r="D175" s="1081"/>
      <c r="E175" s="1082"/>
      <c r="F175" s="1116"/>
      <c r="G175" s="1082"/>
      <c r="H175" s="1082"/>
      <c r="I175" s="1117"/>
      <c r="J175" s="1155"/>
      <c r="K175" s="1155"/>
      <c r="L175" s="1155"/>
      <c r="M175" s="1171"/>
      <c r="N175" s="1155"/>
      <c r="O175" s="1401"/>
      <c r="P175" s="1402"/>
      <c r="Q175" s="757"/>
      <c r="R175" s="1401"/>
      <c r="S175" s="1402"/>
      <c r="T175" s="757"/>
      <c r="U175" s="758"/>
      <c r="V175" s="1155"/>
      <c r="W175" s="759"/>
      <c r="X175" s="760"/>
      <c r="Y175" s="760"/>
    </row>
    <row r="176" spans="1:25" s="13" customFormat="1" ht="15.75">
      <c r="A176" s="1592" t="s">
        <v>155</v>
      </c>
      <c r="B176" s="1598"/>
      <c r="C176" s="1598"/>
      <c r="D176" s="1598"/>
      <c r="E176" s="1598"/>
      <c r="F176" s="1598"/>
      <c r="G176" s="1598"/>
      <c r="H176" s="1598"/>
      <c r="I176" s="1598"/>
      <c r="J176" s="1598"/>
      <c r="K176" s="1598"/>
      <c r="L176" s="1598"/>
      <c r="M176" s="1598"/>
      <c r="N176" s="1598"/>
      <c r="O176" s="1598"/>
      <c r="P176" s="1598"/>
      <c r="Q176" s="1598"/>
      <c r="R176" s="1598"/>
      <c r="S176" s="1598"/>
      <c r="T176" s="1598"/>
      <c r="U176" s="1598"/>
      <c r="V176" s="1598"/>
      <c r="W176" s="1598"/>
      <c r="X176" s="1598"/>
      <c r="Y176" s="1599"/>
    </row>
    <row r="177" spans="1:25" s="13" customFormat="1" ht="15.75">
      <c r="A177" s="1041" t="s">
        <v>156</v>
      </c>
      <c r="B177" s="1119" t="s">
        <v>20</v>
      </c>
      <c r="C177" s="1074"/>
      <c r="D177" s="1074"/>
      <c r="E177" s="943"/>
      <c r="F177" s="943" t="s">
        <v>274</v>
      </c>
      <c r="G177" s="943">
        <v>16.5</v>
      </c>
      <c r="H177" s="943">
        <f>G177*30</f>
        <v>495</v>
      </c>
      <c r="I177" s="1074"/>
      <c r="J177" s="1074"/>
      <c r="K177" s="1074"/>
      <c r="L177" s="1074"/>
      <c r="M177" s="1120"/>
      <c r="N177" s="1121"/>
      <c r="O177" s="1421"/>
      <c r="P177" s="1422"/>
      <c r="Q177" s="1121"/>
      <c r="R177" s="1421"/>
      <c r="S177" s="1427"/>
      <c r="T177" s="937"/>
      <c r="U177" s="937"/>
      <c r="V177" s="1183"/>
      <c r="W177" s="1122"/>
      <c r="X177" s="1153"/>
      <c r="Y177" s="1153" t="s">
        <v>96</v>
      </c>
    </row>
    <row r="178" spans="1:25" s="13" customFormat="1" ht="16.5" thickBot="1">
      <c r="A178" s="1041" t="s">
        <v>157</v>
      </c>
      <c r="B178" s="1119" t="s">
        <v>93</v>
      </c>
      <c r="C178" s="943"/>
      <c r="D178" s="943"/>
      <c r="E178" s="943"/>
      <c r="F178" s="943" t="s">
        <v>274</v>
      </c>
      <c r="G178" s="1074">
        <v>3</v>
      </c>
      <c r="H178" s="943">
        <f>G178*30</f>
        <v>90</v>
      </c>
      <c r="I178" s="943"/>
      <c r="J178" s="943"/>
      <c r="K178" s="943"/>
      <c r="L178" s="943"/>
      <c r="M178" s="1123"/>
      <c r="N178" s="1124"/>
      <c r="O178" s="1423"/>
      <c r="P178" s="1424"/>
      <c r="Q178" s="1124"/>
      <c r="R178" s="1423"/>
      <c r="S178" s="1428"/>
      <c r="T178" s="943"/>
      <c r="U178" s="943"/>
      <c r="V178" s="1125"/>
      <c r="W178" s="1126"/>
      <c r="X178" s="1127"/>
      <c r="Y178" s="1127"/>
    </row>
    <row r="179" spans="1:25" s="13" customFormat="1" ht="16.5" thickBot="1">
      <c r="A179" s="1541" t="s">
        <v>159</v>
      </c>
      <c r="B179" s="1542"/>
      <c r="C179" s="1128"/>
      <c r="D179" s="1128"/>
      <c r="E179" s="1128"/>
      <c r="F179" s="1101"/>
      <c r="G179" s="1101">
        <f>G177+G178</f>
        <v>19.5</v>
      </c>
      <c r="H179" s="1101">
        <f>H177+H178</f>
        <v>585</v>
      </c>
      <c r="I179" s="1128"/>
      <c r="J179" s="1128"/>
      <c r="K179" s="1128"/>
      <c r="L179" s="1128"/>
      <c r="M179" s="1129"/>
      <c r="N179" s="1186"/>
      <c r="O179" s="1425"/>
      <c r="P179" s="1426"/>
      <c r="Q179" s="1186"/>
      <c r="R179" s="1425"/>
      <c r="S179" s="1429"/>
      <c r="T179" s="1128"/>
      <c r="U179" s="1128"/>
      <c r="V179" s="1184"/>
      <c r="W179" s="1130"/>
      <c r="X179" s="1131"/>
      <c r="Y179" s="1132"/>
    </row>
    <row r="180" spans="1:25" s="13" customFormat="1" ht="16.5" thickBot="1">
      <c r="A180" s="1543" t="s">
        <v>158</v>
      </c>
      <c r="B180" s="1544"/>
      <c r="C180" s="1544"/>
      <c r="D180" s="1544"/>
      <c r="E180" s="1544"/>
      <c r="F180" s="1544"/>
      <c r="G180" s="1544"/>
      <c r="H180" s="1544"/>
      <c r="I180" s="1544"/>
      <c r="J180" s="1544"/>
      <c r="K180" s="1544"/>
      <c r="L180" s="1544"/>
      <c r="M180" s="1544"/>
      <c r="N180" s="1544"/>
      <c r="O180" s="1544"/>
      <c r="P180" s="1544"/>
      <c r="Q180" s="1544"/>
      <c r="R180" s="1544"/>
      <c r="S180" s="1544"/>
      <c r="T180" s="1544"/>
      <c r="U180" s="1544"/>
      <c r="V180" s="1544"/>
      <c r="W180" s="1544"/>
      <c r="X180" s="1544"/>
      <c r="Y180" s="1545"/>
    </row>
    <row r="181" spans="1:28" s="13" customFormat="1" ht="16.5" thickBot="1">
      <c r="A181" s="1560" t="s">
        <v>153</v>
      </c>
      <c r="B181" s="1561"/>
      <c r="C181" s="1133"/>
      <c r="D181" s="1133"/>
      <c r="E181" s="1134"/>
      <c r="F181" s="1014"/>
      <c r="G181" s="1249">
        <f>G22+G63+G99+G164+G179+G174</f>
        <v>240</v>
      </c>
      <c r="H181" s="1249">
        <f>H22+H63+H99+H164+H179+H174</f>
        <v>7200</v>
      </c>
      <c r="I181" s="1250"/>
      <c r="J181" s="1250"/>
      <c r="K181" s="1250"/>
      <c r="L181" s="1250"/>
      <c r="M181" s="1251"/>
      <c r="N181" s="1252"/>
      <c r="O181" s="1404"/>
      <c r="P181" s="1411"/>
      <c r="Q181" s="1252"/>
      <c r="R181" s="1404"/>
      <c r="S181" s="1405"/>
      <c r="T181" s="1253"/>
      <c r="U181" s="1253"/>
      <c r="V181" s="1254"/>
      <c r="W181" s="1130"/>
      <c r="X181" s="1131"/>
      <c r="Y181" s="1132"/>
      <c r="Z181" s="13">
        <f>G181*30</f>
        <v>7200</v>
      </c>
      <c r="AA181" s="13" t="s">
        <v>271</v>
      </c>
      <c r="AB181" s="769">
        <f>AB11+AB26+AB65+AB110</f>
        <v>46.5</v>
      </c>
    </row>
    <row r="182" spans="1:28" s="13" customFormat="1" ht="16.5" thickBot="1">
      <c r="A182" s="1560" t="s">
        <v>154</v>
      </c>
      <c r="B182" s="1561"/>
      <c r="C182" s="1133"/>
      <c r="D182" s="1133"/>
      <c r="E182" s="1134"/>
      <c r="F182" s="1014"/>
      <c r="G182" s="1249">
        <f>G23+G62+G98+G165+G174</f>
        <v>91.5</v>
      </c>
      <c r="H182" s="1249">
        <f>H23+H62+H98+H165+H174</f>
        <v>2745</v>
      </c>
      <c r="I182" s="1250"/>
      <c r="J182" s="1250"/>
      <c r="K182" s="1250"/>
      <c r="L182" s="1250"/>
      <c r="M182" s="1251"/>
      <c r="N182" s="1252"/>
      <c r="O182" s="1404"/>
      <c r="P182" s="1411"/>
      <c r="Q182" s="1252"/>
      <c r="R182" s="1404"/>
      <c r="S182" s="1405"/>
      <c r="T182" s="1253"/>
      <c r="U182" s="1253"/>
      <c r="V182" s="1254"/>
      <c r="W182" s="1130"/>
      <c r="X182" s="1131"/>
      <c r="Y182" s="1132"/>
      <c r="Z182" s="13">
        <f>G182*30</f>
        <v>2745</v>
      </c>
      <c r="AA182" s="13" t="s">
        <v>272</v>
      </c>
      <c r="AB182" s="769">
        <f>AB12+AB27+AB66+AB111</f>
        <v>52</v>
      </c>
    </row>
    <row r="183" spans="1:28" s="13" customFormat="1" ht="16.5" thickBot="1">
      <c r="A183" s="1569" t="s">
        <v>160</v>
      </c>
      <c r="B183" s="1570"/>
      <c r="C183" s="1012"/>
      <c r="D183" s="1012"/>
      <c r="E183" s="1012"/>
      <c r="F183" s="1012"/>
      <c r="G183" s="1255">
        <f>G24+G61+G97+G166+G179</f>
        <v>148.5</v>
      </c>
      <c r="H183" s="1255">
        <f>H24+H61+H97+H166+H179</f>
        <v>4455</v>
      </c>
      <c r="I183" s="1255">
        <f>I24+I61+I97+I166</f>
        <v>342</v>
      </c>
      <c r="J183" s="738" t="s">
        <v>339</v>
      </c>
      <c r="K183" s="1255" t="s">
        <v>287</v>
      </c>
      <c r="L183" s="1255" t="s">
        <v>340</v>
      </c>
      <c r="M183" s="1255">
        <f>H183-I183</f>
        <v>4113</v>
      </c>
      <c r="N183" s="1165" t="s">
        <v>77</v>
      </c>
      <c r="O183" s="1416" t="s">
        <v>74</v>
      </c>
      <c r="P183" s="1462"/>
      <c r="Q183" s="1165" t="s">
        <v>73</v>
      </c>
      <c r="R183" s="1416" t="s">
        <v>55</v>
      </c>
      <c r="S183" s="1417"/>
      <c r="T183" s="1256"/>
      <c r="U183" s="1256"/>
      <c r="V183" s="991"/>
      <c r="W183" s="1257" t="s">
        <v>72</v>
      </c>
      <c r="X183" s="1256" t="s">
        <v>273</v>
      </c>
      <c r="Y183" s="1258" t="s">
        <v>274</v>
      </c>
      <c r="Z183" s="13">
        <f>G183*30</f>
        <v>4455</v>
      </c>
      <c r="AA183" s="13" t="s">
        <v>36</v>
      </c>
      <c r="AB183" s="769">
        <f>AB13+AB28+AB67+AB112+G179</f>
        <v>50</v>
      </c>
    </row>
    <row r="184" spans="1:41" s="13" customFormat="1" ht="15.75">
      <c r="A184" s="1135"/>
      <c r="B184" s="1567" t="s">
        <v>161</v>
      </c>
      <c r="C184" s="1567"/>
      <c r="D184" s="1567"/>
      <c r="E184" s="1567"/>
      <c r="F184" s="1567"/>
      <c r="G184" s="1567"/>
      <c r="H184" s="1567"/>
      <c r="I184" s="1567"/>
      <c r="J184" s="1567"/>
      <c r="K184" s="1567"/>
      <c r="L184" s="1567"/>
      <c r="M184" s="1568"/>
      <c r="N184" s="1259" t="s">
        <v>310</v>
      </c>
      <c r="O184" s="1412" t="s">
        <v>311</v>
      </c>
      <c r="P184" s="1413"/>
      <c r="Q184" s="1259" t="s">
        <v>312</v>
      </c>
      <c r="R184" s="1412" t="s">
        <v>313</v>
      </c>
      <c r="S184" s="1418"/>
      <c r="T184" s="1260"/>
      <c r="U184" s="1260"/>
      <c r="V184" s="1261"/>
      <c r="W184" s="1262" t="s">
        <v>312</v>
      </c>
      <c r="X184" s="1260" t="s">
        <v>315</v>
      </c>
      <c r="Y184" s="1260"/>
      <c r="AB184" s="769">
        <f>SUM(AB181:AB183)</f>
        <v>148.5</v>
      </c>
      <c r="AI184" s="57"/>
      <c r="AJ184" s="57">
        <v>1</v>
      </c>
      <c r="AK184" s="57">
        <v>2</v>
      </c>
      <c r="AL184" s="57">
        <v>3</v>
      </c>
      <c r="AM184" s="57">
        <v>4</v>
      </c>
      <c r="AN184" s="57">
        <v>5</v>
      </c>
      <c r="AO184" s="57">
        <v>6</v>
      </c>
    </row>
    <row r="185" spans="1:41" s="13" customFormat="1" ht="15.75">
      <c r="A185" s="965"/>
      <c r="B185" s="1558" t="s">
        <v>71</v>
      </c>
      <c r="C185" s="1558"/>
      <c r="D185" s="1558"/>
      <c r="E185" s="1558"/>
      <c r="F185" s="1558"/>
      <c r="G185" s="1558"/>
      <c r="H185" s="1558"/>
      <c r="I185" s="1558"/>
      <c r="J185" s="1558"/>
      <c r="K185" s="1558"/>
      <c r="L185" s="1558"/>
      <c r="M185" s="1559"/>
      <c r="N185" s="1136">
        <v>2</v>
      </c>
      <c r="O185" s="1414">
        <v>4</v>
      </c>
      <c r="P185" s="1415"/>
      <c r="Q185" s="1174" t="s">
        <v>73</v>
      </c>
      <c r="R185" s="1419" t="s">
        <v>73</v>
      </c>
      <c r="S185" s="1420"/>
      <c r="T185" s="907" t="s">
        <v>73</v>
      </c>
      <c r="U185" s="907" t="s">
        <v>74</v>
      </c>
      <c r="V185" s="1163"/>
      <c r="W185" s="1263" t="s">
        <v>55</v>
      </c>
      <c r="X185" s="1137" t="s">
        <v>74</v>
      </c>
      <c r="Y185" s="1137"/>
      <c r="AI185" s="57" t="s">
        <v>329</v>
      </c>
      <c r="AJ185" s="57">
        <f aca="true" t="shared" si="19" ref="AJ185:AO188">AJ14+AJ27+AJ66+AJ111</f>
        <v>2</v>
      </c>
      <c r="AK185" s="57">
        <f t="shared" si="19"/>
        <v>4</v>
      </c>
      <c r="AL185" s="57">
        <f t="shared" si="19"/>
        <v>3</v>
      </c>
      <c r="AM185" s="57">
        <f t="shared" si="19"/>
        <v>3</v>
      </c>
      <c r="AN185" s="57">
        <f t="shared" si="19"/>
        <v>4</v>
      </c>
      <c r="AO185" s="57">
        <f t="shared" si="19"/>
        <v>2</v>
      </c>
    </row>
    <row r="186" spans="1:41" s="13" customFormat="1" ht="15.75">
      <c r="A186" s="965"/>
      <c r="B186" s="1558" t="s">
        <v>75</v>
      </c>
      <c r="C186" s="1558"/>
      <c r="D186" s="1558"/>
      <c r="E186" s="1558"/>
      <c r="F186" s="1558"/>
      <c r="G186" s="1558"/>
      <c r="H186" s="1558"/>
      <c r="I186" s="1558"/>
      <c r="J186" s="1558"/>
      <c r="K186" s="1558"/>
      <c r="L186" s="1558"/>
      <c r="M186" s="1559"/>
      <c r="N186" s="1136">
        <v>3</v>
      </c>
      <c r="O186" s="1414">
        <v>4</v>
      </c>
      <c r="P186" s="1415"/>
      <c r="Q186" s="1174" t="s">
        <v>73</v>
      </c>
      <c r="R186" s="1419" t="s">
        <v>77</v>
      </c>
      <c r="S186" s="1420"/>
      <c r="T186" s="907" t="s">
        <v>55</v>
      </c>
      <c r="U186" s="907" t="s">
        <v>74</v>
      </c>
      <c r="V186" s="1163"/>
      <c r="W186" s="1027" t="s">
        <v>73</v>
      </c>
      <c r="X186" s="1172" t="s">
        <v>73</v>
      </c>
      <c r="Y186" s="1172" t="s">
        <v>77</v>
      </c>
      <c r="AI186" s="57" t="s">
        <v>330</v>
      </c>
      <c r="AJ186" s="57">
        <f t="shared" si="19"/>
        <v>3</v>
      </c>
      <c r="AK186" s="57">
        <f t="shared" si="19"/>
        <v>4</v>
      </c>
      <c r="AL186" s="57">
        <f t="shared" si="19"/>
        <v>3</v>
      </c>
      <c r="AM186" s="57">
        <f t="shared" si="19"/>
        <v>1</v>
      </c>
      <c r="AN186" s="57">
        <f t="shared" si="19"/>
        <v>3</v>
      </c>
      <c r="AO186" s="57">
        <f t="shared" si="19"/>
        <v>3</v>
      </c>
    </row>
    <row r="187" spans="1:41" s="13" customFormat="1" ht="15.75">
      <c r="A187" s="965"/>
      <c r="B187" s="1558" t="s">
        <v>76</v>
      </c>
      <c r="C187" s="1558"/>
      <c r="D187" s="1558"/>
      <c r="E187" s="1558"/>
      <c r="F187" s="1558"/>
      <c r="G187" s="1558"/>
      <c r="H187" s="1558"/>
      <c r="I187" s="1558"/>
      <c r="J187" s="1558"/>
      <c r="K187" s="1558"/>
      <c r="L187" s="1558"/>
      <c r="M187" s="1559"/>
      <c r="N187" s="1136"/>
      <c r="O187" s="1414"/>
      <c r="P187" s="1415"/>
      <c r="Q187" s="1174"/>
      <c r="R187" s="1419" t="s">
        <v>74</v>
      </c>
      <c r="S187" s="1420"/>
      <c r="T187" s="907" t="s">
        <v>77</v>
      </c>
      <c r="U187" s="907" t="s">
        <v>77</v>
      </c>
      <c r="V187" s="1163"/>
      <c r="W187" s="1138">
        <v>1</v>
      </c>
      <c r="X187" s="799">
        <v>1</v>
      </c>
      <c r="Y187" s="800"/>
      <c r="AI187" s="57" t="s">
        <v>327</v>
      </c>
      <c r="AJ187" s="57">
        <f t="shared" si="19"/>
        <v>0</v>
      </c>
      <c r="AK187" s="57">
        <f t="shared" si="19"/>
        <v>0</v>
      </c>
      <c r="AL187" s="57">
        <f t="shared" si="19"/>
        <v>0</v>
      </c>
      <c r="AM187" s="57">
        <f t="shared" si="19"/>
        <v>1</v>
      </c>
      <c r="AN187" s="57">
        <f t="shared" si="19"/>
        <v>1</v>
      </c>
      <c r="AO187" s="57">
        <f t="shared" si="19"/>
        <v>1</v>
      </c>
    </row>
    <row r="188" spans="1:41" s="13" customFormat="1" ht="15.75" customHeight="1">
      <c r="A188" s="965"/>
      <c r="B188" s="1596" t="s">
        <v>78</v>
      </c>
      <c r="C188" s="1596"/>
      <c r="D188" s="1596"/>
      <c r="E188" s="1596"/>
      <c r="F188" s="1596"/>
      <c r="G188" s="1596"/>
      <c r="H188" s="1596"/>
      <c r="I188" s="1596"/>
      <c r="J188" s="1596"/>
      <c r="K188" s="1596"/>
      <c r="L188" s="1596"/>
      <c r="M188" s="1597"/>
      <c r="N188" s="1564" t="s">
        <v>341</v>
      </c>
      <c r="O188" s="1565"/>
      <c r="P188" s="1566"/>
      <c r="Q188" s="1562" t="s">
        <v>350</v>
      </c>
      <c r="R188" s="1563"/>
      <c r="S188" s="1563"/>
      <c r="T188" s="1455" t="s">
        <v>79</v>
      </c>
      <c r="U188" s="1455"/>
      <c r="V188" s="1139"/>
      <c r="W188" s="1600" t="s">
        <v>95</v>
      </c>
      <c r="X188" s="1601"/>
      <c r="Y188" s="1264"/>
      <c r="AI188" s="57" t="s">
        <v>328</v>
      </c>
      <c r="AJ188" s="57">
        <f t="shared" si="19"/>
        <v>0</v>
      </c>
      <c r="AK188" s="57">
        <f t="shared" si="19"/>
        <v>0</v>
      </c>
      <c r="AL188" s="57">
        <f t="shared" si="19"/>
        <v>0</v>
      </c>
      <c r="AM188" s="57">
        <f t="shared" si="19"/>
        <v>1</v>
      </c>
      <c r="AN188" s="57">
        <f t="shared" si="19"/>
        <v>0</v>
      </c>
      <c r="AO188" s="57">
        <f t="shared" si="19"/>
        <v>0</v>
      </c>
    </row>
    <row r="189" spans="2:25" ht="15.75">
      <c r="B189" s="1141"/>
      <c r="C189" s="1142"/>
      <c r="D189" s="1142"/>
      <c r="E189" s="1141"/>
      <c r="F189" s="1141"/>
      <c r="G189" s="1141"/>
      <c r="H189" s="1141"/>
      <c r="I189" s="1141"/>
      <c r="J189" s="1143"/>
      <c r="K189" s="1143"/>
      <c r="L189" s="1143"/>
      <c r="M189" s="1144"/>
      <c r="N189" s="1508">
        <f>AB181</f>
        <v>46.5</v>
      </c>
      <c r="O189" s="1509"/>
      <c r="P189" s="1510"/>
      <c r="Q189" s="1511">
        <f>AB182</f>
        <v>52</v>
      </c>
      <c r="R189" s="1509"/>
      <c r="S189" s="1510"/>
      <c r="T189" s="1145"/>
      <c r="U189" s="1145"/>
      <c r="V189" s="1145"/>
      <c r="W189" s="1506">
        <f>AB183</f>
        <v>50</v>
      </c>
      <c r="X189" s="1507"/>
      <c r="Y189" s="1507"/>
    </row>
    <row r="190" spans="2:25" ht="15.75">
      <c r="B190" s="1141"/>
      <c r="C190" s="1142"/>
      <c r="D190" s="1142"/>
      <c r="E190" s="1141"/>
      <c r="F190" s="1141"/>
      <c r="G190" s="1141"/>
      <c r="H190" s="1141"/>
      <c r="I190" s="1141"/>
      <c r="J190" s="1143"/>
      <c r="K190" s="1143"/>
      <c r="L190" s="1143"/>
      <c r="M190" s="1143"/>
      <c r="N190" s="1506">
        <f>N189+Q189+W189</f>
        <v>148.5</v>
      </c>
      <c r="O190" s="1507"/>
      <c r="P190" s="1507"/>
      <c r="Q190" s="1507"/>
      <c r="R190" s="1507"/>
      <c r="S190" s="1507"/>
      <c r="T190" s="1507"/>
      <c r="U190" s="1507"/>
      <c r="V190" s="1507"/>
      <c r="W190" s="1507"/>
      <c r="X190" s="1507"/>
      <c r="Y190" s="1507"/>
    </row>
    <row r="191" spans="2:25" ht="15.75" hidden="1">
      <c r="B191" s="1141"/>
      <c r="C191" s="1142"/>
      <c r="D191" s="1142"/>
      <c r="E191" s="1141"/>
      <c r="F191" s="1141"/>
      <c r="G191" s="1141"/>
      <c r="H191" s="1141"/>
      <c r="I191" s="1141"/>
      <c r="J191" s="1143"/>
      <c r="K191" s="1143"/>
      <c r="L191" s="1143"/>
      <c r="M191" s="1143"/>
      <c r="N191" s="1143"/>
      <c r="O191" s="1143"/>
      <c r="P191" s="1143"/>
      <c r="Q191" s="1146"/>
      <c r="R191" s="1146"/>
      <c r="W191" s="1147"/>
      <c r="X191" s="1147"/>
      <c r="Y191" s="1147"/>
    </row>
    <row r="192" spans="2:25" ht="15.75" hidden="1">
      <c r="B192" s="1141"/>
      <c r="C192" s="1142"/>
      <c r="D192" s="1142"/>
      <c r="E192" s="1141"/>
      <c r="F192" s="1141"/>
      <c r="G192" s="1141"/>
      <c r="H192" s="1141"/>
      <c r="I192" s="1141"/>
      <c r="J192" s="1143"/>
      <c r="K192" s="1143"/>
      <c r="L192" s="1143"/>
      <c r="M192" s="1143"/>
      <c r="N192" s="1143"/>
      <c r="O192" s="1143"/>
      <c r="P192" s="1143"/>
      <c r="Q192" s="1146"/>
      <c r="R192" s="1146"/>
      <c r="W192" s="1147"/>
      <c r="X192" s="1147"/>
      <c r="Y192" s="1147"/>
    </row>
    <row r="193" spans="2:34" ht="15.75" hidden="1">
      <c r="B193" s="1141"/>
      <c r="C193" s="1142"/>
      <c r="D193" s="1142"/>
      <c r="E193" s="1141"/>
      <c r="F193" s="1141"/>
      <c r="G193" s="1141"/>
      <c r="H193" s="1141"/>
      <c r="I193" s="1141"/>
      <c r="J193" s="1143"/>
      <c r="K193" s="1143"/>
      <c r="L193" s="1143"/>
      <c r="M193" s="1143"/>
      <c r="N193" s="1143">
        <f>COUNTIF($C11:$C149,1)</f>
        <v>2</v>
      </c>
      <c r="O193" s="1143">
        <f>COUNTIF($C11:$C149,2)</f>
        <v>4</v>
      </c>
      <c r="P193" s="1143"/>
      <c r="Q193" s="1143">
        <f>COUNTIF($C11:$C149,3)</f>
        <v>3</v>
      </c>
      <c r="R193" s="1143">
        <f>COUNTIF($C11:$C149,4)</f>
        <v>3</v>
      </c>
      <c r="W193" s="1143">
        <f>COUNTIF($C11:$C149,5)</f>
        <v>4</v>
      </c>
      <c r="X193" s="1143">
        <f>COUNTIF($C11:$C149,6)</f>
        <v>0</v>
      </c>
      <c r="Y193" s="1147"/>
      <c r="AH193" s="8">
        <f>30*G181</f>
        <v>7200</v>
      </c>
    </row>
    <row r="194" spans="2:34" ht="15.75" hidden="1">
      <c r="B194" s="1141"/>
      <c r="C194" s="1142"/>
      <c r="D194" s="1142"/>
      <c r="E194" s="1141"/>
      <c r="F194" s="1141"/>
      <c r="G194" s="1141"/>
      <c r="H194" s="1141"/>
      <c r="I194" s="1141"/>
      <c r="J194" s="1143"/>
      <c r="K194" s="1143"/>
      <c r="L194" s="1143"/>
      <c r="M194" s="1143"/>
      <c r="N194" s="1143">
        <f>COUNTIF($D11:$D149,1)</f>
        <v>3</v>
      </c>
      <c r="O194" s="1143">
        <f>COUNTIF($D11:$D149,2)</f>
        <v>4</v>
      </c>
      <c r="P194" s="1143"/>
      <c r="Q194" s="1143">
        <f>COUNTIF($D11:$D149,3)</f>
        <v>3</v>
      </c>
      <c r="R194" s="1143">
        <f>COUNTIF($D11:$D149,4)</f>
        <v>1</v>
      </c>
      <c r="W194" s="1143">
        <f>COUNTIF($D11:$D149,5)</f>
        <v>3</v>
      </c>
      <c r="X194" s="1143">
        <f>COUNTIF($D11:$D149,6)</f>
        <v>0</v>
      </c>
      <c r="Y194" s="1147"/>
      <c r="AH194" s="8">
        <f>30*G182</f>
        <v>2745</v>
      </c>
    </row>
    <row r="195" spans="2:34" ht="15.75" hidden="1">
      <c r="B195" s="1141"/>
      <c r="C195" s="1142"/>
      <c r="D195" s="1142"/>
      <c r="E195" s="1141"/>
      <c r="F195" s="1141"/>
      <c r="G195" s="1141"/>
      <c r="H195" s="1141"/>
      <c r="I195" s="1141"/>
      <c r="J195" s="1143"/>
      <c r="K195" s="1143"/>
      <c r="L195" s="1143"/>
      <c r="M195" s="1143"/>
      <c r="N195" s="1143"/>
      <c r="O195" s="1143"/>
      <c r="P195" s="1143"/>
      <c r="Q195" s="1146"/>
      <c r="R195" s="1146"/>
      <c r="W195" s="1147"/>
      <c r="X195" s="1147"/>
      <c r="Y195" s="1147"/>
      <c r="AH195" s="8">
        <f>30*G183</f>
        <v>4455</v>
      </c>
    </row>
    <row r="196" spans="2:25" ht="15.75" hidden="1">
      <c r="B196" s="1141"/>
      <c r="C196" s="1142"/>
      <c r="D196" s="1142"/>
      <c r="E196" s="1141"/>
      <c r="F196" s="1141"/>
      <c r="G196" s="1141"/>
      <c r="H196" s="1141"/>
      <c r="I196" s="1141"/>
      <c r="J196" s="1143"/>
      <c r="K196" s="1143"/>
      <c r="L196" s="1143"/>
      <c r="M196" s="1143"/>
      <c r="N196" s="1143"/>
      <c r="O196" s="1143"/>
      <c r="P196" s="1143"/>
      <c r="Q196" s="1146"/>
      <c r="R196" s="1146"/>
      <c r="W196" s="1147"/>
      <c r="X196" s="1147"/>
      <c r="Y196" s="1147"/>
    </row>
    <row r="197" spans="14:25" ht="15.75" hidden="1">
      <c r="N197" s="1147">
        <v>5</v>
      </c>
      <c r="O197" s="1147">
        <v>6</v>
      </c>
      <c r="P197" s="1147">
        <v>7</v>
      </c>
      <c r="Q197" s="1149">
        <v>8</v>
      </c>
      <c r="R197" s="1149">
        <v>9</v>
      </c>
      <c r="S197" s="1147">
        <v>10</v>
      </c>
      <c r="W197" s="1147"/>
      <c r="X197" s="1147"/>
      <c r="Y197" s="1147"/>
    </row>
    <row r="198" spans="23:25" ht="15.75">
      <c r="W198" s="1147"/>
      <c r="X198" s="1147"/>
      <c r="Y198" s="1147"/>
    </row>
    <row r="199" spans="2:25" ht="15.75">
      <c r="B199" s="1266" t="s">
        <v>346</v>
      </c>
      <c r="C199" s="1266"/>
      <c r="D199" s="1602"/>
      <c r="E199" s="1602"/>
      <c r="F199" s="1603"/>
      <c r="G199" s="1603"/>
      <c r="H199" s="1266"/>
      <c r="I199" s="1604" t="s">
        <v>347</v>
      </c>
      <c r="J199" s="1605"/>
      <c r="K199" s="1605"/>
      <c r="Q199" s="1157"/>
      <c r="R199" s="1157"/>
      <c r="S199" s="1157"/>
      <c r="T199" s="1157"/>
      <c r="U199" s="1157"/>
      <c r="V199" s="1157"/>
      <c r="W199" s="1147"/>
      <c r="X199" s="1147"/>
      <c r="Y199" s="1147"/>
    </row>
    <row r="200" spans="2:25" ht="15.75">
      <c r="B200" s="1266"/>
      <c r="C200" s="1266"/>
      <c r="D200" s="1266"/>
      <c r="E200" s="1266"/>
      <c r="F200" s="1266"/>
      <c r="G200" s="1266"/>
      <c r="H200" s="1266"/>
      <c r="I200" s="1266"/>
      <c r="J200" s="1266"/>
      <c r="K200" s="1266"/>
      <c r="Q200" s="1146"/>
      <c r="R200" s="1146"/>
      <c r="S200" s="1146"/>
      <c r="T200" s="1146"/>
      <c r="U200" s="1146"/>
      <c r="V200" s="1146"/>
      <c r="W200" s="1147"/>
      <c r="X200" s="1147"/>
      <c r="Y200" s="1147"/>
    </row>
    <row r="201" spans="2:25" ht="15.75">
      <c r="B201" s="1266" t="s">
        <v>348</v>
      </c>
      <c r="C201" s="1266"/>
      <c r="D201" s="1606"/>
      <c r="E201" s="1606"/>
      <c r="F201" s="1606"/>
      <c r="G201" s="1606"/>
      <c r="H201" s="1267"/>
      <c r="I201" s="1266"/>
      <c r="J201" s="1267"/>
      <c r="K201" s="1266" t="s">
        <v>349</v>
      </c>
      <c r="Q201" s="1146"/>
      <c r="R201" s="1146"/>
      <c r="S201" s="1146"/>
      <c r="T201" s="1146"/>
      <c r="U201" s="1146"/>
      <c r="V201" s="1146"/>
      <c r="W201" s="1147"/>
      <c r="X201" s="1147"/>
      <c r="Y201" s="1147"/>
    </row>
    <row r="202" spans="17:25" ht="15.75">
      <c r="Q202" s="1146"/>
      <c r="R202" s="1146"/>
      <c r="S202" s="1146"/>
      <c r="T202" s="1146"/>
      <c r="U202" s="1146"/>
      <c r="V202" s="1146"/>
      <c r="W202" s="1147"/>
      <c r="X202" s="1147"/>
      <c r="Y202" s="1147"/>
    </row>
    <row r="203" spans="23:25" ht="15.75" hidden="1">
      <c r="W203" s="1147"/>
      <c r="X203" s="1147"/>
      <c r="Y203" s="1147"/>
    </row>
    <row r="204" spans="23:25" ht="15.75" hidden="1">
      <c r="W204" s="1147">
        <v>32</v>
      </c>
      <c r="X204" s="1147">
        <v>0</v>
      </c>
      <c r="Y204" s="1147"/>
    </row>
    <row r="205" spans="23:25" ht="15.75" hidden="1">
      <c r="W205" s="1147">
        <v>16</v>
      </c>
      <c r="X205" s="1147">
        <v>4</v>
      </c>
      <c r="Y205" s="1147"/>
    </row>
    <row r="206" spans="23:25" ht="15.75" hidden="1">
      <c r="W206" s="1147">
        <v>8</v>
      </c>
      <c r="X206" s="1147">
        <v>0</v>
      </c>
      <c r="Y206" s="1147"/>
    </row>
    <row r="207" spans="23:25" ht="15.75" hidden="1">
      <c r="W207" s="1147"/>
      <c r="X207" s="1147"/>
      <c r="Y207" s="1147"/>
    </row>
    <row r="208" spans="23:25" ht="15.75" hidden="1">
      <c r="W208" s="1147"/>
      <c r="X208" s="1147"/>
      <c r="Y208" s="1147"/>
    </row>
    <row r="209" spans="23:25" ht="15.75" hidden="1">
      <c r="W209" s="1147"/>
      <c r="X209" s="1147"/>
      <c r="Y209" s="1147"/>
    </row>
    <row r="210" spans="14:25" ht="15.75" hidden="1">
      <c r="N210" s="1520" t="s">
        <v>271</v>
      </c>
      <c r="O210" s="1520"/>
      <c r="P210" s="1520"/>
      <c r="Q210" s="1520" t="s">
        <v>272</v>
      </c>
      <c r="R210" s="1520"/>
      <c r="S210" s="1520"/>
      <c r="T210" s="1520" t="s">
        <v>37</v>
      </c>
      <c r="U210" s="1520"/>
      <c r="V210" s="1520"/>
      <c r="W210" s="1581" t="s">
        <v>36</v>
      </c>
      <c r="X210" s="1582"/>
      <c r="Y210" s="1583"/>
    </row>
    <row r="211" spans="14:25" ht="16.5" hidden="1" thickBot="1">
      <c r="N211" s="798">
        <v>1</v>
      </c>
      <c r="O211" s="1482">
        <v>2</v>
      </c>
      <c r="P211" s="1483"/>
      <c r="Q211" s="798">
        <v>3</v>
      </c>
      <c r="R211" s="1482">
        <v>4</v>
      </c>
      <c r="S211" s="1483"/>
      <c r="T211" s="798">
        <v>13</v>
      </c>
      <c r="U211" s="798">
        <v>14</v>
      </c>
      <c r="V211" s="1154">
        <v>15</v>
      </c>
      <c r="W211" s="799">
        <v>5</v>
      </c>
      <c r="X211" s="800" t="s">
        <v>273</v>
      </c>
      <c r="Y211" s="800" t="s">
        <v>274</v>
      </c>
    </row>
    <row r="212" spans="14:25" ht="16.5" hidden="1" thickBot="1">
      <c r="N212" s="892">
        <v>4</v>
      </c>
      <c r="O212" s="1473"/>
      <c r="P212" s="1474"/>
      <c r="Q212" s="1204"/>
      <c r="R212" s="1588"/>
      <c r="S212" s="1589"/>
      <c r="T212" s="1204"/>
      <c r="U212" s="893"/>
      <c r="V212" s="894"/>
      <c r="W212" s="1204"/>
      <c r="X212" s="895" t="s">
        <v>48</v>
      </c>
      <c r="Y212" s="895"/>
    </row>
    <row r="213" spans="14:25" ht="16.5" hidden="1" thickBot="1">
      <c r="N213" s="990" t="s">
        <v>283</v>
      </c>
      <c r="O213" s="1416" t="s">
        <v>286</v>
      </c>
      <c r="P213" s="1462"/>
      <c r="Q213" s="1220" t="s">
        <v>285</v>
      </c>
      <c r="R213" s="1416"/>
      <c r="S213" s="1462"/>
      <c r="T213" s="990"/>
      <c r="U213" s="985"/>
      <c r="V213" s="991"/>
      <c r="W213" s="992" t="s">
        <v>216</v>
      </c>
      <c r="X213" s="987"/>
      <c r="Y213" s="988"/>
    </row>
    <row r="214" spans="14:25" ht="16.5" hidden="1" thickBot="1">
      <c r="N214" s="1044"/>
      <c r="O214" s="1442" t="s">
        <v>49</v>
      </c>
      <c r="P214" s="1443"/>
      <c r="Q214" s="1047" t="s">
        <v>291</v>
      </c>
      <c r="R214" s="1442" t="s">
        <v>292</v>
      </c>
      <c r="S214" s="1443"/>
      <c r="T214" s="1045"/>
      <c r="U214" s="1044"/>
      <c r="V214" s="1045"/>
      <c r="W214" s="1182" t="s">
        <v>285</v>
      </c>
      <c r="X214" s="886" t="s">
        <v>293</v>
      </c>
      <c r="Y214" s="886"/>
    </row>
    <row r="215" spans="14:25" ht="16.5" hidden="1" thickBot="1">
      <c r="N215" s="1168"/>
      <c r="O215" s="1609" t="s">
        <v>49</v>
      </c>
      <c r="P215" s="1610"/>
      <c r="Q215" s="1265" t="s">
        <v>216</v>
      </c>
      <c r="R215" s="1611" t="s">
        <v>304</v>
      </c>
      <c r="S215" s="1612"/>
      <c r="T215" s="741"/>
      <c r="U215" s="742"/>
      <c r="V215" s="1173"/>
      <c r="W215" s="744" t="s">
        <v>305</v>
      </c>
      <c r="X215" s="745" t="s">
        <v>306</v>
      </c>
      <c r="Y215" s="746"/>
    </row>
    <row r="216" spans="23:25" ht="15.75" hidden="1">
      <c r="W216" s="1147"/>
      <c r="X216" s="1147"/>
      <c r="Y216" s="1147"/>
    </row>
    <row r="217" spans="23:25" ht="15.75" hidden="1">
      <c r="W217" s="1147"/>
      <c r="X217" s="1147"/>
      <c r="Y217" s="1147"/>
    </row>
    <row r="218" spans="5:25" ht="15.75" hidden="1">
      <c r="E218" s="1152">
        <v>4</v>
      </c>
      <c r="F218" s="1152"/>
      <c r="G218" s="1152">
        <v>42</v>
      </c>
      <c r="H218" s="1071">
        <v>10</v>
      </c>
      <c r="W218" s="1147"/>
      <c r="X218" s="1147"/>
      <c r="Y218" s="1147"/>
    </row>
    <row r="219" spans="5:25" ht="15.75" hidden="1">
      <c r="E219" s="1152">
        <v>34</v>
      </c>
      <c r="F219" s="1152">
        <v>8</v>
      </c>
      <c r="G219" s="1152">
        <v>8</v>
      </c>
      <c r="H219" s="1071">
        <v>4</v>
      </c>
      <c r="W219" s="1147"/>
      <c r="X219" s="1147"/>
      <c r="Y219" s="1147"/>
    </row>
    <row r="220" spans="5:25" ht="15.75" hidden="1">
      <c r="E220" s="1152"/>
      <c r="F220" s="1152"/>
      <c r="G220" s="1152">
        <v>8</v>
      </c>
      <c r="H220" s="1071">
        <v>4</v>
      </c>
      <c r="L220" s="1071">
        <v>0</v>
      </c>
      <c r="M220" s="1071">
        <v>0</v>
      </c>
      <c r="N220" s="1071">
        <v>4</v>
      </c>
      <c r="O220" s="1071">
        <v>0</v>
      </c>
      <c r="W220" s="1147"/>
      <c r="X220" s="1147"/>
      <c r="Y220" s="1147"/>
    </row>
    <row r="221" spans="5:25" ht="15.75" hidden="1">
      <c r="E221" s="1152">
        <f>SUM(E218:E220)</f>
        <v>38</v>
      </c>
      <c r="F221" s="1152">
        <f>SUM(F218:F220)</f>
        <v>8</v>
      </c>
      <c r="G221" s="1152">
        <f>SUM(G218:G220)</f>
        <v>58</v>
      </c>
      <c r="H221" s="1152">
        <f>SUM(H218:H220)</f>
        <v>18</v>
      </c>
      <c r="L221" s="1071">
        <v>8</v>
      </c>
      <c r="M221" s="1071"/>
      <c r="N221" s="1071"/>
      <c r="O221" s="1071"/>
      <c r="W221" s="1147"/>
      <c r="X221" s="1147"/>
      <c r="Y221" s="1147"/>
    </row>
    <row r="222" spans="12:25" ht="15.75" hidden="1">
      <c r="L222" s="1071">
        <v>16</v>
      </c>
      <c r="M222" s="1071">
        <v>4</v>
      </c>
      <c r="N222" s="1071">
        <v>28</v>
      </c>
      <c r="O222" s="1071"/>
      <c r="W222" s="1147"/>
      <c r="X222" s="1147"/>
      <c r="Y222" s="1147"/>
    </row>
    <row r="223" spans="12:25" ht="15.75" hidden="1">
      <c r="L223" s="1071">
        <v>24</v>
      </c>
      <c r="M223" s="1071"/>
      <c r="N223" s="1071">
        <v>16</v>
      </c>
      <c r="O223" s="1071">
        <v>2</v>
      </c>
      <c r="W223" s="1147"/>
      <c r="X223" s="1147"/>
      <c r="Y223" s="1147"/>
    </row>
    <row r="224" spans="5:25" ht="15.75" hidden="1">
      <c r="E224" s="1152">
        <v>16</v>
      </c>
      <c r="F224" s="1152">
        <v>4</v>
      </c>
      <c r="G224" s="1152">
        <v>0</v>
      </c>
      <c r="H224" s="1071">
        <v>0</v>
      </c>
      <c r="L224" s="1147">
        <f>SUM(L220:L223)</f>
        <v>48</v>
      </c>
      <c r="M224" s="1147">
        <f>SUM(M220:M223)</f>
        <v>4</v>
      </c>
      <c r="N224" s="1147">
        <f>SUM(N220:N223)</f>
        <v>48</v>
      </c>
      <c r="O224" s="1147">
        <f>SUM(O220:O223)</f>
        <v>2</v>
      </c>
      <c r="W224" s="1147"/>
      <c r="X224" s="1147"/>
      <c r="Y224" s="1147"/>
    </row>
    <row r="225" spans="5:25" ht="15.75" hidden="1">
      <c r="E225" s="1152">
        <v>32</v>
      </c>
      <c r="F225" s="1152">
        <v>0</v>
      </c>
      <c r="G225" s="1152">
        <v>16</v>
      </c>
      <c r="H225" s="1071">
        <v>0</v>
      </c>
      <c r="W225" s="1147"/>
      <c r="X225" s="1147"/>
      <c r="Y225" s="1147"/>
    </row>
    <row r="226" spans="5:25" ht="15.75" hidden="1">
      <c r="E226" s="1152">
        <v>8</v>
      </c>
      <c r="F226" s="1152">
        <v>0</v>
      </c>
      <c r="G226" s="1152">
        <v>40</v>
      </c>
      <c r="H226" s="1071">
        <v>0</v>
      </c>
      <c r="W226" s="1147"/>
      <c r="X226" s="1147"/>
      <c r="Y226" s="1147"/>
    </row>
    <row r="227" spans="5:25" ht="15.75" hidden="1">
      <c r="E227" s="1152">
        <f>SUM(E224:E226)</f>
        <v>56</v>
      </c>
      <c r="F227" s="1152">
        <f>SUM(F224:F226)</f>
        <v>4</v>
      </c>
      <c r="G227" s="1152">
        <f>SUM(G224:G226)</f>
        <v>56</v>
      </c>
      <c r="H227" s="1152">
        <f>SUM(H224:H226)</f>
        <v>0</v>
      </c>
      <c r="W227" s="1147"/>
      <c r="X227" s="1147"/>
      <c r="Y227" s="1147"/>
    </row>
    <row r="228" spans="23:25" ht="15.75" hidden="1">
      <c r="W228" s="1147"/>
      <c r="X228" s="1147"/>
      <c r="Y228" s="1147"/>
    </row>
    <row r="229" spans="23:25" ht="15.75" hidden="1">
      <c r="W229" s="1147"/>
      <c r="X229" s="1147"/>
      <c r="Y229" s="1147"/>
    </row>
    <row r="230" spans="23:25" ht="15.75" hidden="1">
      <c r="W230" s="1147"/>
      <c r="X230" s="1147"/>
      <c r="Y230" s="1147"/>
    </row>
    <row r="231" spans="23:25" ht="15.75" hidden="1">
      <c r="W231" s="1147"/>
      <c r="X231" s="1147"/>
      <c r="Y231" s="1147"/>
    </row>
    <row r="232" spans="23:25" ht="15.75" hidden="1">
      <c r="W232" s="1147"/>
      <c r="X232" s="1147"/>
      <c r="Y232" s="1147"/>
    </row>
    <row r="233" spans="23:25" ht="15.75" hidden="1">
      <c r="W233" s="1147"/>
      <c r="X233" s="1147"/>
      <c r="Y233" s="1147"/>
    </row>
    <row r="234" spans="23:25" ht="15.75" hidden="1">
      <c r="W234" s="1147"/>
      <c r="X234" s="1147"/>
      <c r="Y234" s="1147"/>
    </row>
    <row r="235" spans="23:25" ht="15.75" hidden="1">
      <c r="W235" s="1147"/>
      <c r="X235" s="1147"/>
      <c r="Y235" s="1147"/>
    </row>
    <row r="236" spans="23:25" ht="16.5" hidden="1" thickBot="1">
      <c r="W236" s="1147"/>
      <c r="X236" s="1147"/>
      <c r="Y236" s="1147"/>
    </row>
    <row r="237" spans="3:25" ht="15.75" hidden="1">
      <c r="C237" s="1259" t="s">
        <v>310</v>
      </c>
      <c r="D237" s="1412" t="s">
        <v>311</v>
      </c>
      <c r="E237" s="1413"/>
      <c r="F237" s="1259" t="s">
        <v>312</v>
      </c>
      <c r="G237" s="1412" t="s">
        <v>313</v>
      </c>
      <c r="H237" s="1418"/>
      <c r="I237" s="1260"/>
      <c r="J237" s="1260"/>
      <c r="K237" s="1261"/>
      <c r="L237" s="1262" t="s">
        <v>314</v>
      </c>
      <c r="M237" s="1260" t="s">
        <v>315</v>
      </c>
      <c r="W237" s="1147"/>
      <c r="X237" s="1147"/>
      <c r="Y237" s="1147"/>
    </row>
    <row r="238" spans="23:25" ht="15.75" hidden="1">
      <c r="W238" s="1147"/>
      <c r="X238" s="1147"/>
      <c r="Y238" s="1147"/>
    </row>
    <row r="239" spans="3:25" ht="15.75" hidden="1">
      <c r="C239" s="1146">
        <v>38</v>
      </c>
      <c r="W239" s="1147"/>
      <c r="X239" s="1147"/>
      <c r="Y239" s="1147"/>
    </row>
    <row r="240" spans="3:25" ht="15.75" hidden="1">
      <c r="C240" s="1146">
        <v>8</v>
      </c>
      <c r="W240" s="1147"/>
      <c r="X240" s="1147"/>
      <c r="Y240" s="1147"/>
    </row>
    <row r="241" spans="3:25" ht="15.75" hidden="1">
      <c r="C241" s="1146">
        <v>56</v>
      </c>
      <c r="W241" s="1147"/>
      <c r="X241" s="1147"/>
      <c r="Y241" s="1147"/>
    </row>
    <row r="242" spans="3:25" ht="15.75" hidden="1">
      <c r="C242" s="1146">
        <v>4</v>
      </c>
      <c r="W242" s="1147"/>
      <c r="X242" s="1147"/>
      <c r="Y242" s="1147"/>
    </row>
    <row r="243" spans="3:25" ht="15.75" hidden="1">
      <c r="C243" s="1146">
        <v>56</v>
      </c>
      <c r="W243" s="1147"/>
      <c r="X243" s="1147"/>
      <c r="Y243" s="1147"/>
    </row>
    <row r="244" spans="3:25" ht="15.75" hidden="1">
      <c r="C244" s="1146">
        <v>48</v>
      </c>
      <c r="W244" s="1147"/>
      <c r="X244" s="1147"/>
      <c r="Y244" s="1147"/>
    </row>
    <row r="245" spans="3:25" ht="15.75" hidden="1">
      <c r="C245" s="1146">
        <v>4</v>
      </c>
      <c r="W245" s="1147"/>
      <c r="X245" s="1147"/>
      <c r="Y245" s="1147"/>
    </row>
    <row r="246" spans="3:25" ht="15.75" hidden="1">
      <c r="C246" s="1146">
        <v>48</v>
      </c>
      <c r="W246" s="1147"/>
      <c r="X246" s="1147"/>
      <c r="Y246" s="1147"/>
    </row>
    <row r="247" spans="3:25" ht="15.75" hidden="1">
      <c r="C247" s="1146">
        <v>2</v>
      </c>
      <c r="W247" s="1147"/>
      <c r="X247" s="1147"/>
      <c r="Y247" s="1147"/>
    </row>
    <row r="248" spans="23:25" ht="15.75" hidden="1">
      <c r="W248" s="1147"/>
      <c r="X248" s="1147"/>
      <c r="Y248" s="1147"/>
    </row>
    <row r="249" spans="23:25" ht="15.75" hidden="1">
      <c r="W249" s="1147"/>
      <c r="X249" s="1147"/>
      <c r="Y249" s="1147"/>
    </row>
    <row r="250" spans="23:25" ht="15.75" hidden="1">
      <c r="W250" s="1147"/>
      <c r="X250" s="1147"/>
      <c r="Y250" s="1147"/>
    </row>
    <row r="251" spans="23:25" ht="15.75" hidden="1">
      <c r="W251" s="1147"/>
      <c r="X251" s="1147"/>
      <c r="Y251" s="1147"/>
    </row>
    <row r="252" spans="23:25" ht="15.75" hidden="1">
      <c r="W252" s="1147"/>
      <c r="X252" s="1147"/>
      <c r="Y252" s="1147"/>
    </row>
    <row r="253" spans="23:25" ht="15.75" hidden="1">
      <c r="W253" s="1147"/>
      <c r="X253" s="1147"/>
      <c r="Y253" s="1147"/>
    </row>
    <row r="254" spans="23:25" ht="15.75" hidden="1">
      <c r="W254" s="1147"/>
      <c r="X254" s="1147"/>
      <c r="Y254" s="1147"/>
    </row>
    <row r="255" spans="23:25" ht="15.75" hidden="1">
      <c r="W255" s="1147"/>
      <c r="X255" s="1147"/>
      <c r="Y255" s="1147"/>
    </row>
    <row r="256" spans="23:25" ht="15.75" hidden="1">
      <c r="W256" s="1147"/>
      <c r="X256" s="1147"/>
      <c r="Y256" s="1147"/>
    </row>
    <row r="257" spans="23:25" ht="15.75" hidden="1">
      <c r="W257" s="1147"/>
      <c r="X257" s="1147"/>
      <c r="Y257" s="1147"/>
    </row>
    <row r="258" spans="23:25" ht="15.75" hidden="1">
      <c r="W258" s="1147"/>
      <c r="X258" s="1147"/>
      <c r="Y258" s="1147"/>
    </row>
    <row r="259" spans="23:25" ht="15.75" hidden="1">
      <c r="W259" s="1147"/>
      <c r="X259" s="1147"/>
      <c r="Y259" s="1147"/>
    </row>
    <row r="260" spans="23:25" ht="15.75" hidden="1">
      <c r="W260" s="1147"/>
      <c r="X260" s="1147"/>
      <c r="Y260" s="1147"/>
    </row>
    <row r="261" spans="23:25" ht="15.75" hidden="1">
      <c r="W261" s="1147"/>
      <c r="X261" s="1147"/>
      <c r="Y261" s="1147"/>
    </row>
    <row r="262" spans="23:25" ht="15.75" hidden="1">
      <c r="W262" s="1147"/>
      <c r="X262" s="1147"/>
      <c r="Y262" s="1147"/>
    </row>
    <row r="263" spans="23:25" ht="15.75" hidden="1">
      <c r="W263" s="1147"/>
      <c r="X263" s="1147"/>
      <c r="Y263" s="1147"/>
    </row>
    <row r="264" spans="23:25" ht="15.75" hidden="1">
      <c r="W264" s="1147"/>
      <c r="X264" s="1147"/>
      <c r="Y264" s="1147"/>
    </row>
    <row r="265" spans="2:25" ht="45" customHeight="1" hidden="1">
      <c r="B265" s="1071"/>
      <c r="C265" s="1403" t="s">
        <v>317</v>
      </c>
      <c r="D265" s="1403"/>
      <c r="E265" s="1403" t="s">
        <v>318</v>
      </c>
      <c r="F265" s="1403"/>
      <c r="G265" s="1403" t="s">
        <v>319</v>
      </c>
      <c r="H265" s="1403"/>
      <c r="I265" s="1403" t="s">
        <v>320</v>
      </c>
      <c r="J265" s="1403"/>
      <c r="K265" s="1403" t="s">
        <v>321</v>
      </c>
      <c r="L265" s="1403"/>
      <c r="M265" s="1403" t="s">
        <v>322</v>
      </c>
      <c r="N265" s="1403"/>
      <c r="W265" s="1147"/>
      <c r="X265" s="1147"/>
      <c r="Y265" s="1147"/>
    </row>
    <row r="266" spans="2:25" ht="15.75" hidden="1">
      <c r="B266" s="1071"/>
      <c r="C266" s="1152" t="s">
        <v>323</v>
      </c>
      <c r="D266" s="1150" t="s">
        <v>17</v>
      </c>
      <c r="E266" s="1152" t="s">
        <v>323</v>
      </c>
      <c r="F266" s="1150" t="s">
        <v>17</v>
      </c>
      <c r="G266" s="1152" t="s">
        <v>323</v>
      </c>
      <c r="H266" s="1150" t="s">
        <v>17</v>
      </c>
      <c r="I266" s="1152" t="s">
        <v>323</v>
      </c>
      <c r="J266" s="1150" t="s">
        <v>17</v>
      </c>
      <c r="K266" s="1152" t="s">
        <v>323</v>
      </c>
      <c r="L266" s="1150" t="s">
        <v>17</v>
      </c>
      <c r="M266" s="1152" t="s">
        <v>323</v>
      </c>
      <c r="N266" s="1150" t="s">
        <v>17</v>
      </c>
      <c r="W266" s="1147"/>
      <c r="X266" s="1147"/>
      <c r="Y266" s="1147"/>
    </row>
    <row r="267" spans="2:25" ht="15.75" hidden="1">
      <c r="B267" s="1071" t="s">
        <v>316</v>
      </c>
      <c r="C267" s="1152">
        <v>4</v>
      </c>
      <c r="D267" s="1150">
        <v>0</v>
      </c>
      <c r="E267" s="1152"/>
      <c r="F267" s="1152"/>
      <c r="G267" s="1152"/>
      <c r="H267" s="1071"/>
      <c r="I267" s="1071"/>
      <c r="J267" s="1071"/>
      <c r="K267" s="1071"/>
      <c r="L267" s="1071"/>
      <c r="M267" s="1071">
        <v>4</v>
      </c>
      <c r="N267" s="1071">
        <v>0</v>
      </c>
      <c r="O267" s="1147">
        <f>SUM(C267:N267)</f>
        <v>8</v>
      </c>
      <c r="W267" s="1147"/>
      <c r="X267" s="1147"/>
      <c r="Y267" s="1147"/>
    </row>
    <row r="268" spans="2:25" ht="15.75" hidden="1">
      <c r="B268" s="1071" t="s">
        <v>324</v>
      </c>
      <c r="C268" s="1152">
        <v>34</v>
      </c>
      <c r="D268" s="1150">
        <v>8</v>
      </c>
      <c r="E268" s="1152">
        <v>42</v>
      </c>
      <c r="F268" s="1152">
        <v>10</v>
      </c>
      <c r="G268" s="1152">
        <v>16</v>
      </c>
      <c r="H268" s="1071">
        <v>4</v>
      </c>
      <c r="I268" s="1071"/>
      <c r="J268" s="1071"/>
      <c r="K268" s="1071">
        <v>8</v>
      </c>
      <c r="L268" s="1071">
        <v>0</v>
      </c>
      <c r="M268" s="1071"/>
      <c r="N268" s="1071"/>
      <c r="O268" s="1147">
        <f>SUM(C268:N268)</f>
        <v>122</v>
      </c>
      <c r="W268" s="1147"/>
      <c r="X268" s="1147"/>
      <c r="Y268" s="1147"/>
    </row>
    <row r="269" spans="2:25" ht="15.75" hidden="1">
      <c r="B269" s="1071" t="s">
        <v>325</v>
      </c>
      <c r="C269" s="1152">
        <v>0</v>
      </c>
      <c r="D269" s="1150">
        <v>0</v>
      </c>
      <c r="E269" s="1152">
        <v>8</v>
      </c>
      <c r="F269" s="1152">
        <v>4</v>
      </c>
      <c r="G269" s="1152">
        <v>32</v>
      </c>
      <c r="H269" s="1071">
        <v>0</v>
      </c>
      <c r="I269" s="1071">
        <v>16</v>
      </c>
      <c r="J269" s="1071">
        <v>0</v>
      </c>
      <c r="K269" s="1071">
        <v>16</v>
      </c>
      <c r="L269" s="1071">
        <v>4</v>
      </c>
      <c r="M269" s="1071">
        <v>28</v>
      </c>
      <c r="N269" s="1071">
        <v>0</v>
      </c>
      <c r="O269" s="1147">
        <f>SUM(C269:N269)</f>
        <v>108</v>
      </c>
      <c r="W269" s="1147"/>
      <c r="X269" s="1147"/>
      <c r="Y269" s="1147"/>
    </row>
    <row r="270" spans="2:25" ht="15.75" hidden="1">
      <c r="B270" s="1071" t="s">
        <v>326</v>
      </c>
      <c r="C270" s="1152"/>
      <c r="D270" s="1150"/>
      <c r="E270" s="1152">
        <v>8</v>
      </c>
      <c r="F270" s="1152">
        <v>4</v>
      </c>
      <c r="G270" s="1152">
        <v>8</v>
      </c>
      <c r="H270" s="1071">
        <v>0</v>
      </c>
      <c r="I270" s="1071">
        <v>32</v>
      </c>
      <c r="J270" s="1071">
        <v>0</v>
      </c>
      <c r="K270" s="1071">
        <v>32</v>
      </c>
      <c r="L270" s="1071">
        <v>0</v>
      </c>
      <c r="M270" s="1071">
        <v>20</v>
      </c>
      <c r="N270" s="1071">
        <v>0</v>
      </c>
      <c r="O270" s="1147">
        <f>SUM(C270:N270)</f>
        <v>104</v>
      </c>
      <c r="W270" s="1147"/>
      <c r="X270" s="1147"/>
      <c r="Y270" s="1147"/>
    </row>
    <row r="271" spans="2:25" ht="15.75" hidden="1">
      <c r="B271" s="1071"/>
      <c r="C271" s="1151">
        <f>SUM(C267:C270)</f>
        <v>38</v>
      </c>
      <c r="D271" s="1151">
        <f aca="true" t="shared" si="20" ref="D271:N271">SUM(D267:D270)</f>
        <v>8</v>
      </c>
      <c r="E271" s="1151">
        <f t="shared" si="20"/>
        <v>58</v>
      </c>
      <c r="F271" s="1151">
        <f t="shared" si="20"/>
        <v>18</v>
      </c>
      <c r="G271" s="1151">
        <f t="shared" si="20"/>
        <v>56</v>
      </c>
      <c r="H271" s="1151">
        <f t="shared" si="20"/>
        <v>4</v>
      </c>
      <c r="I271" s="1151">
        <f t="shared" si="20"/>
        <v>48</v>
      </c>
      <c r="J271" s="1151">
        <f t="shared" si="20"/>
        <v>0</v>
      </c>
      <c r="K271" s="1151">
        <f t="shared" si="20"/>
        <v>56</v>
      </c>
      <c r="L271" s="1151">
        <f t="shared" si="20"/>
        <v>4</v>
      </c>
      <c r="M271" s="1151">
        <f t="shared" si="20"/>
        <v>52</v>
      </c>
      <c r="N271" s="1151">
        <f t="shared" si="20"/>
        <v>0</v>
      </c>
      <c r="O271" s="1147">
        <f>SUM(O267:O270)</f>
        <v>342</v>
      </c>
      <c r="W271" s="1147"/>
      <c r="X271" s="1147"/>
      <c r="Y271" s="1147"/>
    </row>
    <row r="272" spans="23:25" ht="15.75" hidden="1">
      <c r="W272" s="1147"/>
      <c r="X272" s="1147"/>
      <c r="Y272" s="1147"/>
    </row>
    <row r="273" spans="23:25" ht="15.75" hidden="1">
      <c r="W273" s="1147"/>
      <c r="X273" s="1147"/>
      <c r="Y273" s="1147"/>
    </row>
    <row r="274" spans="23:25" ht="15.75" hidden="1">
      <c r="W274" s="1147"/>
      <c r="X274" s="1147"/>
      <c r="Y274" s="1147"/>
    </row>
    <row r="275" spans="2:25" ht="45" customHeight="1" hidden="1">
      <c r="B275" s="1071"/>
      <c r="C275" s="1403" t="s">
        <v>336</v>
      </c>
      <c r="D275" s="1403"/>
      <c r="E275" s="1403" t="s">
        <v>337</v>
      </c>
      <c r="F275" s="1403"/>
      <c r="G275" s="1403" t="s">
        <v>338</v>
      </c>
      <c r="H275" s="1403"/>
      <c r="W275" s="1147"/>
      <c r="X275" s="1147"/>
      <c r="Y275" s="1147"/>
    </row>
    <row r="276" spans="2:25" ht="15.75" hidden="1">
      <c r="B276" s="1071"/>
      <c r="C276" s="1152" t="s">
        <v>323</v>
      </c>
      <c r="D276" s="1150" t="s">
        <v>17</v>
      </c>
      <c r="E276" s="1152" t="s">
        <v>323</v>
      </c>
      <c r="F276" s="1150" t="s">
        <v>17</v>
      </c>
      <c r="G276" s="1152" t="s">
        <v>323</v>
      </c>
      <c r="H276" s="1150" t="s">
        <v>17</v>
      </c>
      <c r="W276" s="1147"/>
      <c r="X276" s="1147"/>
      <c r="Y276" s="1147"/>
    </row>
    <row r="277" spans="2:25" ht="15.75" hidden="1">
      <c r="B277" s="1071" t="s">
        <v>316</v>
      </c>
      <c r="C277" s="1152">
        <v>4</v>
      </c>
      <c r="D277" s="1150"/>
      <c r="E277" s="1152"/>
      <c r="F277" s="1152"/>
      <c r="G277" s="1152">
        <v>4</v>
      </c>
      <c r="H277" s="1071"/>
      <c r="I277" s="1147">
        <f>SUM(C277:H277)</f>
        <v>8</v>
      </c>
      <c r="W277" s="1147"/>
      <c r="X277" s="1147"/>
      <c r="Y277" s="1147"/>
    </row>
    <row r="278" spans="2:25" ht="15.75" hidden="1">
      <c r="B278" s="1071" t="s">
        <v>324</v>
      </c>
      <c r="C278" s="1152">
        <v>80</v>
      </c>
      <c r="D278" s="1150"/>
      <c r="E278" s="1152">
        <v>14</v>
      </c>
      <c r="F278" s="1152"/>
      <c r="G278" s="1152">
        <v>6</v>
      </c>
      <c r="H278" s="1071">
        <v>22</v>
      </c>
      <c r="I278" s="1147">
        <f>SUM(C278:H278)</f>
        <v>122</v>
      </c>
      <c r="W278" s="1147"/>
      <c r="X278" s="1147"/>
      <c r="Y278" s="1147"/>
    </row>
    <row r="279" spans="2:25" ht="15.75" hidden="1">
      <c r="B279" s="1071" t="s">
        <v>325</v>
      </c>
      <c r="C279" s="1152">
        <v>62</v>
      </c>
      <c r="D279" s="1150">
        <v>2</v>
      </c>
      <c r="E279" s="1152"/>
      <c r="F279" s="1152"/>
      <c r="G279" s="1152">
        <v>38</v>
      </c>
      <c r="H279" s="1071">
        <v>6</v>
      </c>
      <c r="I279" s="1147">
        <f>SUM(C279:H279)</f>
        <v>108</v>
      </c>
      <c r="W279" s="1147"/>
      <c r="X279" s="1147"/>
      <c r="Y279" s="1147"/>
    </row>
    <row r="280" spans="2:25" ht="15.75" hidden="1">
      <c r="B280" s="1071" t="s">
        <v>326</v>
      </c>
      <c r="C280" s="1152">
        <v>74</v>
      </c>
      <c r="D280" s="1150"/>
      <c r="E280" s="1152"/>
      <c r="F280" s="1152"/>
      <c r="G280" s="1152">
        <v>26</v>
      </c>
      <c r="H280" s="1071">
        <v>4</v>
      </c>
      <c r="I280" s="1147">
        <f>SUM(C280:H280)</f>
        <v>104</v>
      </c>
      <c r="W280" s="1147"/>
      <c r="X280" s="1147"/>
      <c r="Y280" s="1147"/>
    </row>
    <row r="281" spans="2:25" ht="15.75" hidden="1">
      <c r="B281" s="1071"/>
      <c r="C281" s="1152">
        <f aca="true" t="shared" si="21" ref="C281:H281">SUM(C277:C280)</f>
        <v>220</v>
      </c>
      <c r="D281" s="1152">
        <f t="shared" si="21"/>
        <v>2</v>
      </c>
      <c r="E281" s="1152">
        <f t="shared" si="21"/>
        <v>14</v>
      </c>
      <c r="F281" s="1152">
        <f t="shared" si="21"/>
        <v>0</v>
      </c>
      <c r="G281" s="1152">
        <f t="shared" si="21"/>
        <v>74</v>
      </c>
      <c r="H281" s="1152">
        <f t="shared" si="21"/>
        <v>32</v>
      </c>
      <c r="W281" s="1147"/>
      <c r="X281" s="1147"/>
      <c r="Y281" s="1147"/>
    </row>
    <row r="282" spans="23:25" ht="15.75" hidden="1">
      <c r="W282" s="1147"/>
      <c r="X282" s="1147"/>
      <c r="Y282" s="1147"/>
    </row>
    <row r="283" spans="23:25" ht="15.75" hidden="1">
      <c r="W283" s="1147"/>
      <c r="X283" s="1147"/>
      <c r="Y283" s="1147"/>
    </row>
    <row r="284" spans="23:25" ht="15.75" hidden="1">
      <c r="W284" s="1147"/>
      <c r="X284" s="1147"/>
      <c r="Y284" s="1147"/>
    </row>
    <row r="285" spans="23:25" ht="15.75" hidden="1">
      <c r="W285" s="1147"/>
      <c r="X285" s="1147"/>
      <c r="Y285" s="1147"/>
    </row>
    <row r="286" spans="23:25" ht="15.75">
      <c r="W286" s="1147"/>
      <c r="X286" s="1147"/>
      <c r="Y286" s="1147"/>
    </row>
    <row r="287" spans="23:25" ht="15.75">
      <c r="W287" s="1147"/>
      <c r="X287" s="1147"/>
      <c r="Y287" s="1147"/>
    </row>
    <row r="288" spans="23:25" ht="15.75">
      <c r="W288" s="1147"/>
      <c r="X288" s="1147"/>
      <c r="Y288" s="1147"/>
    </row>
    <row r="289" spans="23:25" ht="15.75">
      <c r="W289" s="1147"/>
      <c r="X289" s="1147"/>
      <c r="Y289" s="1147"/>
    </row>
    <row r="290" spans="23:25" ht="15.75">
      <c r="W290" s="1147"/>
      <c r="X290" s="1147"/>
      <c r="Y290" s="1147"/>
    </row>
    <row r="291" spans="23:25" ht="15.75">
      <c r="W291" s="1147"/>
      <c r="X291" s="1147"/>
      <c r="Y291" s="1147"/>
    </row>
    <row r="292" spans="23:25" ht="15.75">
      <c r="W292" s="1147"/>
      <c r="X292" s="1147"/>
      <c r="Y292" s="1147"/>
    </row>
    <row r="293" spans="23:25" ht="15.75">
      <c r="W293" s="1147"/>
      <c r="X293" s="1147"/>
      <c r="Y293" s="1147"/>
    </row>
    <row r="294" spans="23:25" ht="15.75">
      <c r="W294" s="1147"/>
      <c r="X294" s="1147"/>
      <c r="Y294" s="1147"/>
    </row>
    <row r="295" spans="23:25" ht="15.75">
      <c r="W295" s="1147"/>
      <c r="X295" s="1147"/>
      <c r="Y295" s="1147"/>
    </row>
    <row r="296" spans="23:25" ht="15.75">
      <c r="W296" s="1147"/>
      <c r="X296" s="1147"/>
      <c r="Y296" s="1147"/>
    </row>
    <row r="297" spans="23:25" ht="15.75">
      <c r="W297" s="1147"/>
      <c r="X297" s="1147"/>
      <c r="Y297" s="1147"/>
    </row>
    <row r="298" spans="23:25" ht="15.75">
      <c r="W298" s="1147"/>
      <c r="X298" s="1147"/>
      <c r="Y298" s="1147"/>
    </row>
    <row r="299" spans="23:25" ht="15.75">
      <c r="W299" s="1147"/>
      <c r="X299" s="1147"/>
      <c r="Y299" s="1147"/>
    </row>
    <row r="300" spans="23:25" ht="15.75">
      <c r="W300" s="1147"/>
      <c r="X300" s="1147"/>
      <c r="Y300" s="1147"/>
    </row>
    <row r="301" spans="23:25" ht="15.75">
      <c r="W301" s="1147"/>
      <c r="X301" s="1147"/>
      <c r="Y301" s="1147"/>
    </row>
    <row r="302" spans="23:25" ht="15.75">
      <c r="W302" s="1147"/>
      <c r="X302" s="1147"/>
      <c r="Y302" s="1147"/>
    </row>
    <row r="303" spans="23:25" ht="15.75">
      <c r="W303" s="1147"/>
      <c r="X303" s="1147"/>
      <c r="Y303" s="1147"/>
    </row>
    <row r="304" spans="23:25" ht="15.75">
      <c r="W304" s="1147"/>
      <c r="X304" s="1147"/>
      <c r="Y304" s="1147"/>
    </row>
    <row r="305" spans="23:25" ht="15.75">
      <c r="W305" s="1147"/>
      <c r="X305" s="1147"/>
      <c r="Y305" s="1147"/>
    </row>
    <row r="306" spans="23:25" ht="15.75">
      <c r="W306" s="1147"/>
      <c r="X306" s="1147"/>
      <c r="Y306" s="1147"/>
    </row>
    <row r="307" spans="23:25" ht="15.75">
      <c r="W307" s="1147"/>
      <c r="X307" s="1147"/>
      <c r="Y307" s="1147"/>
    </row>
    <row r="308" spans="23:25" ht="15.75">
      <c r="W308" s="1147"/>
      <c r="X308" s="1147"/>
      <c r="Y308" s="1147"/>
    </row>
    <row r="309" spans="23:25" ht="15.75">
      <c r="W309" s="1147"/>
      <c r="X309" s="1147"/>
      <c r="Y309" s="1147"/>
    </row>
    <row r="310" spans="23:25" ht="15.75">
      <c r="W310" s="1147"/>
      <c r="X310" s="1147"/>
      <c r="Y310" s="1147"/>
    </row>
    <row r="311" spans="23:25" ht="15.75">
      <c r="W311" s="1147"/>
      <c r="X311" s="1147"/>
      <c r="Y311" s="1147"/>
    </row>
    <row r="312" spans="23:25" ht="15.75">
      <c r="W312" s="1147"/>
      <c r="X312" s="1147"/>
      <c r="Y312" s="1147"/>
    </row>
    <row r="313" spans="23:25" ht="15.75">
      <c r="W313" s="1147"/>
      <c r="X313" s="1147"/>
      <c r="Y313" s="1147"/>
    </row>
    <row r="314" spans="23:25" ht="15.75">
      <c r="W314" s="1147"/>
      <c r="X314" s="1147"/>
      <c r="Y314" s="1147"/>
    </row>
    <row r="315" spans="23:25" ht="15.75">
      <c r="W315" s="1147"/>
      <c r="X315" s="1147"/>
      <c r="Y315" s="1147"/>
    </row>
    <row r="316" spans="23:25" ht="15.75">
      <c r="W316" s="1147"/>
      <c r="X316" s="1147"/>
      <c r="Y316" s="1147"/>
    </row>
    <row r="317" spans="23:25" ht="15.75">
      <c r="W317" s="1147"/>
      <c r="X317" s="1147"/>
      <c r="Y317" s="1147"/>
    </row>
    <row r="318" spans="23:25" ht="15.75">
      <c r="W318" s="1147"/>
      <c r="X318" s="1147"/>
      <c r="Y318" s="1147"/>
    </row>
    <row r="319" spans="23:25" ht="15.75">
      <c r="W319" s="1147"/>
      <c r="X319" s="1147"/>
      <c r="Y319" s="1147"/>
    </row>
    <row r="320" spans="23:25" ht="15.75">
      <c r="W320" s="1147"/>
      <c r="X320" s="1147"/>
      <c r="Y320" s="1147"/>
    </row>
    <row r="321" spans="23:25" ht="15.75">
      <c r="W321" s="1147"/>
      <c r="X321" s="1147"/>
      <c r="Y321" s="1147"/>
    </row>
    <row r="322" spans="23:25" ht="15.75">
      <c r="W322" s="1147"/>
      <c r="X322" s="1147"/>
      <c r="Y322" s="1147"/>
    </row>
    <row r="323" spans="23:25" ht="15.75">
      <c r="W323" s="1147"/>
      <c r="X323" s="1147"/>
      <c r="Y323" s="1147"/>
    </row>
    <row r="324" spans="23:25" ht="15.75">
      <c r="W324" s="1147"/>
      <c r="X324" s="1147"/>
      <c r="Y324" s="1147"/>
    </row>
    <row r="325" spans="23:25" ht="15.75">
      <c r="W325" s="1147"/>
      <c r="X325" s="1147"/>
      <c r="Y325" s="1147"/>
    </row>
    <row r="326" spans="23:25" ht="15.75">
      <c r="W326" s="1147"/>
      <c r="X326" s="1147"/>
      <c r="Y326" s="1147"/>
    </row>
    <row r="327" spans="23:25" ht="15.75">
      <c r="W327" s="1147"/>
      <c r="X327" s="1147"/>
      <c r="Y327" s="1147"/>
    </row>
    <row r="328" spans="23:25" ht="15.75">
      <c r="W328" s="1147"/>
      <c r="X328" s="1147"/>
      <c r="Y328" s="1147"/>
    </row>
    <row r="329" spans="23:25" ht="15.75">
      <c r="W329" s="1147"/>
      <c r="X329" s="1147"/>
      <c r="Y329" s="1147"/>
    </row>
    <row r="330" spans="23:25" ht="15.75">
      <c r="W330" s="1147"/>
      <c r="X330" s="1147"/>
      <c r="Y330" s="1147"/>
    </row>
    <row r="331" spans="23:25" ht="15.75">
      <c r="W331" s="1147"/>
      <c r="X331" s="1147"/>
      <c r="Y331" s="1147"/>
    </row>
    <row r="332" spans="23:25" ht="15.75">
      <c r="W332" s="1147"/>
      <c r="X332" s="1147"/>
      <c r="Y332" s="1147"/>
    </row>
    <row r="333" spans="23:25" ht="15.75">
      <c r="W333" s="1147"/>
      <c r="X333" s="1147"/>
      <c r="Y333" s="1147"/>
    </row>
    <row r="334" spans="23:25" ht="15.75">
      <c r="W334" s="1147"/>
      <c r="X334" s="1147"/>
      <c r="Y334" s="1147"/>
    </row>
    <row r="335" spans="23:25" ht="15.75">
      <c r="W335" s="1147"/>
      <c r="X335" s="1147"/>
      <c r="Y335" s="1147"/>
    </row>
    <row r="336" spans="23:25" ht="15.75">
      <c r="W336" s="1147"/>
      <c r="X336" s="1147"/>
      <c r="Y336" s="1147"/>
    </row>
    <row r="337" spans="23:25" ht="15.75">
      <c r="W337" s="1147"/>
      <c r="X337" s="1147"/>
      <c r="Y337" s="1147"/>
    </row>
    <row r="338" spans="23:25" ht="15.75">
      <c r="W338" s="1147"/>
      <c r="X338" s="1147"/>
      <c r="Y338" s="1147"/>
    </row>
    <row r="339" spans="23:25" ht="15.75">
      <c r="W339" s="1147"/>
      <c r="X339" s="1147"/>
      <c r="Y339" s="1147"/>
    </row>
    <row r="340" spans="23:25" ht="15.75">
      <c r="W340" s="1147"/>
      <c r="X340" s="1147"/>
      <c r="Y340" s="1147"/>
    </row>
    <row r="341" spans="23:25" ht="15.75">
      <c r="W341" s="1147"/>
      <c r="X341" s="1147"/>
      <c r="Y341" s="1147"/>
    </row>
    <row r="342" spans="23:25" ht="15.75">
      <c r="W342" s="1147"/>
      <c r="X342" s="1147"/>
      <c r="Y342" s="1147"/>
    </row>
    <row r="343" spans="23:25" ht="15.75">
      <c r="W343" s="1147"/>
      <c r="X343" s="1147"/>
      <c r="Y343" s="1147"/>
    </row>
    <row r="344" spans="23:25" ht="15.75">
      <c r="W344" s="1147"/>
      <c r="X344" s="1147"/>
      <c r="Y344" s="1147"/>
    </row>
    <row r="345" spans="23:25" ht="15.75">
      <c r="W345" s="1147"/>
      <c r="X345" s="1147"/>
      <c r="Y345" s="1147"/>
    </row>
    <row r="346" spans="23:25" ht="15.75">
      <c r="W346" s="1147"/>
      <c r="X346" s="1147"/>
      <c r="Y346" s="1147"/>
    </row>
    <row r="347" spans="23:25" ht="15.75">
      <c r="W347" s="1147"/>
      <c r="X347" s="1147"/>
      <c r="Y347" s="1147"/>
    </row>
    <row r="348" spans="23:25" ht="15.75">
      <c r="W348" s="1147"/>
      <c r="X348" s="1147"/>
      <c r="Y348" s="1147"/>
    </row>
    <row r="349" spans="23:25" ht="15.75">
      <c r="W349" s="1147"/>
      <c r="X349" s="1147"/>
      <c r="Y349" s="1147"/>
    </row>
    <row r="350" spans="23:25" ht="15.75">
      <c r="W350" s="1147"/>
      <c r="X350" s="1147"/>
      <c r="Y350" s="1147"/>
    </row>
    <row r="351" spans="23:25" ht="15.75">
      <c r="W351" s="1147"/>
      <c r="X351" s="1147"/>
      <c r="Y351" s="1147"/>
    </row>
    <row r="352" spans="23:25" ht="15.75">
      <c r="W352" s="1147"/>
      <c r="X352" s="1147"/>
      <c r="Y352" s="1147"/>
    </row>
    <row r="353" spans="23:25" ht="15.75">
      <c r="W353" s="1147"/>
      <c r="X353" s="1147"/>
      <c r="Y353" s="1147"/>
    </row>
    <row r="354" spans="23:25" ht="15.75">
      <c r="W354" s="1147"/>
      <c r="X354" s="1147"/>
      <c r="Y354" s="1147"/>
    </row>
    <row r="355" spans="23:25" ht="15.75">
      <c r="W355" s="1147"/>
      <c r="X355" s="1147"/>
      <c r="Y355" s="1147"/>
    </row>
    <row r="356" spans="23:25" ht="15.75">
      <c r="W356" s="1147"/>
      <c r="X356" s="1147"/>
      <c r="Y356" s="1147"/>
    </row>
    <row r="357" spans="23:25" ht="15.75">
      <c r="W357" s="1147"/>
      <c r="X357" s="1147"/>
      <c r="Y357" s="1147"/>
    </row>
    <row r="358" spans="23:25" ht="15.75">
      <c r="W358" s="1147"/>
      <c r="X358" s="1147"/>
      <c r="Y358" s="1147"/>
    </row>
    <row r="359" spans="23:25" ht="15.75">
      <c r="W359" s="1147"/>
      <c r="X359" s="1147"/>
      <c r="Y359" s="1147"/>
    </row>
    <row r="360" spans="23:25" ht="15.75">
      <c r="W360" s="1147"/>
      <c r="X360" s="1147"/>
      <c r="Y360" s="1147"/>
    </row>
    <row r="361" spans="23:25" ht="15.75">
      <c r="W361" s="1147"/>
      <c r="X361" s="1147"/>
      <c r="Y361" s="1147"/>
    </row>
    <row r="362" spans="23:25" ht="15.75">
      <c r="W362" s="1147"/>
      <c r="X362" s="1147"/>
      <c r="Y362" s="1147"/>
    </row>
    <row r="363" spans="23:25" ht="15.75">
      <c r="W363" s="1147"/>
      <c r="X363" s="1147"/>
      <c r="Y363" s="1147"/>
    </row>
    <row r="364" spans="23:25" ht="15.75">
      <c r="W364" s="1147"/>
      <c r="X364" s="1147"/>
      <c r="Y364" s="1147"/>
    </row>
    <row r="365" spans="23:25" ht="15.75">
      <c r="W365" s="1147"/>
      <c r="X365" s="1147"/>
      <c r="Y365" s="1147"/>
    </row>
    <row r="366" spans="23:25" ht="15.75">
      <c r="W366" s="1147"/>
      <c r="X366" s="1147"/>
      <c r="Y366" s="1147"/>
    </row>
    <row r="367" spans="23:25" ht="15.75">
      <c r="W367" s="1147"/>
      <c r="X367" s="1147"/>
      <c r="Y367" s="1147"/>
    </row>
    <row r="368" spans="23:25" ht="15.75">
      <c r="W368" s="1147"/>
      <c r="X368" s="1147"/>
      <c r="Y368" s="1147"/>
    </row>
    <row r="369" spans="23:25" ht="15.75">
      <c r="W369" s="1147"/>
      <c r="X369" s="1147"/>
      <c r="Y369" s="1147"/>
    </row>
    <row r="370" spans="23:25" ht="15.75">
      <c r="W370" s="1147"/>
      <c r="X370" s="1147"/>
      <c r="Y370" s="1147"/>
    </row>
    <row r="371" spans="23:25" ht="15.75">
      <c r="W371" s="1147"/>
      <c r="X371" s="1147"/>
      <c r="Y371" s="1147"/>
    </row>
    <row r="372" spans="23:25" ht="15.75">
      <c r="W372" s="1147"/>
      <c r="X372" s="1147"/>
      <c r="Y372" s="1147"/>
    </row>
    <row r="373" spans="23:25" ht="15.75">
      <c r="W373" s="1147"/>
      <c r="X373" s="1147"/>
      <c r="Y373" s="1147"/>
    </row>
    <row r="374" spans="23:25" ht="15.75">
      <c r="W374" s="1147"/>
      <c r="X374" s="1147"/>
      <c r="Y374" s="1147"/>
    </row>
    <row r="375" spans="23:25" ht="15.75">
      <c r="W375" s="1147"/>
      <c r="X375" s="1147"/>
      <c r="Y375" s="1147"/>
    </row>
    <row r="376" spans="23:25" ht="15.75">
      <c r="W376" s="1147"/>
      <c r="X376" s="1147"/>
      <c r="Y376" s="1147"/>
    </row>
    <row r="377" spans="23:25" ht="15.75">
      <c r="W377" s="1147"/>
      <c r="X377" s="1147"/>
      <c r="Y377" s="1147"/>
    </row>
    <row r="378" spans="23:25" ht="15.75">
      <c r="W378" s="1147"/>
      <c r="X378" s="1147"/>
      <c r="Y378" s="1147"/>
    </row>
    <row r="379" spans="23:25" ht="15.75">
      <c r="W379" s="1147"/>
      <c r="X379" s="1147"/>
      <c r="Y379" s="1147"/>
    </row>
    <row r="380" spans="23:25" ht="15.75">
      <c r="W380" s="1147"/>
      <c r="X380" s="1147"/>
      <c r="Y380" s="1147"/>
    </row>
    <row r="381" spans="23:25" ht="15.75">
      <c r="W381" s="1147"/>
      <c r="X381" s="1147"/>
      <c r="Y381" s="1147"/>
    </row>
    <row r="382" spans="23:25" ht="15.75">
      <c r="W382" s="1147"/>
      <c r="X382" s="1147"/>
      <c r="Y382" s="1147"/>
    </row>
    <row r="383" spans="23:25" ht="15.75">
      <c r="W383" s="1147"/>
      <c r="X383" s="1147"/>
      <c r="Y383" s="1147"/>
    </row>
    <row r="384" spans="23:25" ht="15.75">
      <c r="W384" s="1147"/>
      <c r="X384" s="1147"/>
      <c r="Y384" s="1147"/>
    </row>
    <row r="385" spans="23:25" ht="15.75">
      <c r="W385" s="1147"/>
      <c r="X385" s="1147"/>
      <c r="Y385" s="1147"/>
    </row>
    <row r="386" spans="23:25" ht="15.75">
      <c r="W386" s="1147"/>
      <c r="X386" s="1147"/>
      <c r="Y386" s="1147"/>
    </row>
    <row r="387" spans="23:25" ht="15.75">
      <c r="W387" s="1147"/>
      <c r="X387" s="1147"/>
      <c r="Y387" s="1147"/>
    </row>
    <row r="388" spans="23:25" ht="15.75">
      <c r="W388" s="1147"/>
      <c r="X388" s="1147"/>
      <c r="Y388" s="1147"/>
    </row>
    <row r="389" spans="23:25" ht="15.75">
      <c r="W389" s="1147"/>
      <c r="X389" s="1147"/>
      <c r="Y389" s="1147"/>
    </row>
    <row r="390" spans="23:25" ht="15.75">
      <c r="W390" s="1147"/>
      <c r="X390" s="1147"/>
      <c r="Y390" s="1147"/>
    </row>
    <row r="391" spans="23:25" ht="15.75">
      <c r="W391" s="1147"/>
      <c r="X391" s="1147"/>
      <c r="Y391" s="1147"/>
    </row>
    <row r="392" spans="23:25" ht="15.75">
      <c r="W392" s="1147"/>
      <c r="X392" s="1147"/>
      <c r="Y392" s="1147"/>
    </row>
    <row r="393" spans="23:25" ht="15.75">
      <c r="W393" s="1147"/>
      <c r="X393" s="1147"/>
      <c r="Y393" s="1147"/>
    </row>
    <row r="394" spans="23:25" ht="15.75">
      <c r="W394" s="1147"/>
      <c r="X394" s="1147"/>
      <c r="Y394" s="1147"/>
    </row>
    <row r="395" spans="23:25" ht="15.75">
      <c r="W395" s="1147"/>
      <c r="X395" s="1147"/>
      <c r="Y395" s="1147"/>
    </row>
    <row r="396" spans="23:25" ht="15.75">
      <c r="W396" s="1147"/>
      <c r="X396" s="1147"/>
      <c r="Y396" s="1147"/>
    </row>
    <row r="397" spans="23:25" ht="15.75">
      <c r="W397" s="1147"/>
      <c r="X397" s="1147"/>
      <c r="Y397" s="1147"/>
    </row>
    <row r="398" spans="23:25" ht="15.75">
      <c r="W398" s="1147"/>
      <c r="X398" s="1147"/>
      <c r="Y398" s="1147"/>
    </row>
    <row r="399" spans="23:25" ht="15.75">
      <c r="W399" s="1147"/>
      <c r="X399" s="1147"/>
      <c r="Y399" s="1147"/>
    </row>
    <row r="400" spans="23:25" ht="15.75">
      <c r="W400" s="1147"/>
      <c r="X400" s="1147"/>
      <c r="Y400" s="1147"/>
    </row>
    <row r="401" spans="23:25" ht="15.75">
      <c r="W401" s="1147"/>
      <c r="X401" s="1147"/>
      <c r="Y401" s="1147"/>
    </row>
    <row r="402" spans="23:25" ht="15.75">
      <c r="W402" s="1147"/>
      <c r="X402" s="1147"/>
      <c r="Y402" s="1147"/>
    </row>
    <row r="403" spans="23:25" ht="15.75">
      <c r="W403" s="1147"/>
      <c r="X403" s="1147"/>
      <c r="Y403" s="1147"/>
    </row>
    <row r="404" spans="23:25" ht="15.75">
      <c r="W404" s="1147"/>
      <c r="X404" s="1147"/>
      <c r="Y404" s="1147"/>
    </row>
    <row r="405" spans="23:25" ht="15.75">
      <c r="W405" s="1147"/>
      <c r="X405" s="1147"/>
      <c r="Y405" s="1147"/>
    </row>
    <row r="406" spans="23:25" ht="15.75">
      <c r="W406" s="1147"/>
      <c r="X406" s="1147"/>
      <c r="Y406" s="1147"/>
    </row>
    <row r="407" spans="23:25" ht="15.75">
      <c r="W407" s="1147"/>
      <c r="X407" s="1147"/>
      <c r="Y407" s="1147"/>
    </row>
    <row r="408" spans="23:25" ht="15.75">
      <c r="W408" s="1147"/>
      <c r="X408" s="1147"/>
      <c r="Y408" s="1147"/>
    </row>
    <row r="409" spans="23:25" ht="15.75">
      <c r="W409" s="1147"/>
      <c r="X409" s="1147"/>
      <c r="Y409" s="1147"/>
    </row>
    <row r="410" spans="23:25" ht="15.75">
      <c r="W410" s="1147"/>
      <c r="X410" s="1147"/>
      <c r="Y410" s="1147"/>
    </row>
    <row r="411" spans="23:25" ht="15.75">
      <c r="W411" s="1147"/>
      <c r="X411" s="1147"/>
      <c r="Y411" s="1147"/>
    </row>
    <row r="412" spans="23:25" ht="15.75">
      <c r="W412" s="1147"/>
      <c r="X412" s="1147"/>
      <c r="Y412" s="1147"/>
    </row>
    <row r="413" spans="23:25" ht="15.75">
      <c r="W413" s="1147"/>
      <c r="X413" s="1147"/>
      <c r="Y413" s="1147"/>
    </row>
    <row r="414" spans="23:25" ht="15.75">
      <c r="W414" s="1147"/>
      <c r="X414" s="1147"/>
      <c r="Y414" s="1147"/>
    </row>
    <row r="415" spans="23:25" ht="15.75">
      <c r="W415" s="1147"/>
      <c r="X415" s="1147"/>
      <c r="Y415" s="1147"/>
    </row>
    <row r="416" spans="23:25" ht="15.75">
      <c r="W416" s="1147"/>
      <c r="X416" s="1147"/>
      <c r="Y416" s="1147"/>
    </row>
    <row r="417" spans="23:25" ht="15.75">
      <c r="W417" s="1147"/>
      <c r="X417" s="1147"/>
      <c r="Y417" s="1147"/>
    </row>
    <row r="418" spans="23:25" ht="15.75">
      <c r="W418" s="1147"/>
      <c r="X418" s="1147"/>
      <c r="Y418" s="1147"/>
    </row>
    <row r="419" spans="23:25" ht="15.75">
      <c r="W419" s="1147"/>
      <c r="X419" s="1147"/>
      <c r="Y419" s="1147"/>
    </row>
    <row r="420" spans="23:25" ht="15.75">
      <c r="W420" s="1147"/>
      <c r="X420" s="1147"/>
      <c r="Y420" s="1147"/>
    </row>
    <row r="421" spans="23:25" ht="15.75">
      <c r="W421" s="1147"/>
      <c r="X421" s="1147"/>
      <c r="Y421" s="1147"/>
    </row>
    <row r="422" spans="23:25" ht="15.75">
      <c r="W422" s="1147"/>
      <c r="X422" s="1147"/>
      <c r="Y422" s="1147"/>
    </row>
    <row r="423" spans="23:25" ht="15.75">
      <c r="W423" s="1147"/>
      <c r="X423" s="1147"/>
      <c r="Y423" s="1147"/>
    </row>
    <row r="424" spans="23:25" ht="15.75">
      <c r="W424" s="1147"/>
      <c r="X424" s="1147"/>
      <c r="Y424" s="1147"/>
    </row>
    <row r="425" spans="23:25" ht="15.75">
      <c r="W425" s="1147"/>
      <c r="X425" s="1147"/>
      <c r="Y425" s="1147"/>
    </row>
    <row r="426" spans="23:25" ht="15.75">
      <c r="W426" s="1147"/>
      <c r="X426" s="1147"/>
      <c r="Y426" s="1147"/>
    </row>
    <row r="427" spans="23:25" ht="15.75">
      <c r="W427" s="1147"/>
      <c r="X427" s="1147"/>
      <c r="Y427" s="1147"/>
    </row>
    <row r="428" spans="23:25" ht="15.75">
      <c r="W428" s="1147"/>
      <c r="X428" s="1147"/>
      <c r="Y428" s="1147"/>
    </row>
    <row r="429" spans="23:25" ht="15.75">
      <c r="W429" s="1147"/>
      <c r="X429" s="1147"/>
      <c r="Y429" s="1147"/>
    </row>
    <row r="430" spans="23:25" ht="15.75">
      <c r="W430" s="1147"/>
      <c r="X430" s="1147"/>
      <c r="Y430" s="1147"/>
    </row>
    <row r="431" spans="23:25" ht="15.75">
      <c r="W431" s="1147"/>
      <c r="X431" s="1147"/>
      <c r="Y431" s="1147"/>
    </row>
    <row r="432" spans="23:25" ht="15.75">
      <c r="W432" s="1147"/>
      <c r="X432" s="1147"/>
      <c r="Y432" s="1147"/>
    </row>
    <row r="433" spans="23:25" ht="15.75">
      <c r="W433" s="1147"/>
      <c r="X433" s="1147"/>
      <c r="Y433" s="1147"/>
    </row>
    <row r="434" spans="23:25" ht="15.75">
      <c r="W434" s="1147"/>
      <c r="X434" s="1147"/>
      <c r="Y434" s="1147"/>
    </row>
    <row r="435" spans="23:25" ht="15.75">
      <c r="W435" s="1147"/>
      <c r="X435" s="1147"/>
      <c r="Y435" s="1147"/>
    </row>
    <row r="436" spans="23:25" ht="15.75">
      <c r="W436" s="1147"/>
      <c r="X436" s="1147"/>
      <c r="Y436" s="1147"/>
    </row>
    <row r="437" spans="23:25" ht="15.75">
      <c r="W437" s="1147"/>
      <c r="X437" s="1147"/>
      <c r="Y437" s="1147"/>
    </row>
    <row r="438" spans="23:25" ht="15.75">
      <c r="W438" s="1147"/>
      <c r="X438" s="1147"/>
      <c r="Y438" s="1147"/>
    </row>
    <row r="439" spans="23:25" ht="15.75">
      <c r="W439" s="1147"/>
      <c r="X439" s="1147"/>
      <c r="Y439" s="1147"/>
    </row>
    <row r="440" spans="23:25" ht="15.75">
      <c r="W440" s="1147"/>
      <c r="X440" s="1147"/>
      <c r="Y440" s="1147"/>
    </row>
    <row r="441" spans="23:25" ht="15.75">
      <c r="W441" s="1147"/>
      <c r="X441" s="1147"/>
      <c r="Y441" s="1147"/>
    </row>
    <row r="442" spans="23:25" ht="15.75">
      <c r="W442" s="1147"/>
      <c r="X442" s="1147"/>
      <c r="Y442" s="1147"/>
    </row>
    <row r="443" spans="23:25" ht="15.75">
      <c r="W443" s="1147"/>
      <c r="X443" s="1147"/>
      <c r="Y443" s="1147"/>
    </row>
    <row r="444" spans="23:25" ht="15.75">
      <c r="W444" s="1147"/>
      <c r="X444" s="1147"/>
      <c r="Y444" s="1147"/>
    </row>
    <row r="445" spans="23:25" ht="15.75">
      <c r="W445" s="1147"/>
      <c r="X445" s="1147"/>
      <c r="Y445" s="1147"/>
    </row>
    <row r="446" spans="23:25" ht="15.75">
      <c r="W446" s="1147"/>
      <c r="X446" s="1147"/>
      <c r="Y446" s="1147"/>
    </row>
    <row r="447" spans="23:25" ht="15.75">
      <c r="W447" s="1147"/>
      <c r="X447" s="1147"/>
      <c r="Y447" s="1147"/>
    </row>
    <row r="448" spans="23:25" ht="15.75">
      <c r="W448" s="1147"/>
      <c r="X448" s="1147"/>
      <c r="Y448" s="1147"/>
    </row>
    <row r="449" spans="23:25" ht="15.75">
      <c r="W449" s="1147"/>
      <c r="X449" s="1147"/>
      <c r="Y449" s="1147"/>
    </row>
    <row r="450" spans="23:25" ht="15.75">
      <c r="W450" s="1147"/>
      <c r="X450" s="1147"/>
      <c r="Y450" s="1147"/>
    </row>
    <row r="451" spans="23:25" ht="15.75">
      <c r="W451" s="1147"/>
      <c r="X451" s="1147"/>
      <c r="Y451" s="1147"/>
    </row>
    <row r="452" spans="23:25" ht="15.75">
      <c r="W452" s="1147"/>
      <c r="X452" s="1147"/>
      <c r="Y452" s="1147"/>
    </row>
    <row r="453" spans="23:25" ht="15.75">
      <c r="W453" s="1147"/>
      <c r="X453" s="1147"/>
      <c r="Y453" s="1147"/>
    </row>
    <row r="454" spans="23:25" ht="15.75">
      <c r="W454" s="1147"/>
      <c r="X454" s="1147"/>
      <c r="Y454" s="1147"/>
    </row>
    <row r="455" spans="23:25" ht="15.75">
      <c r="W455" s="1147"/>
      <c r="X455" s="1147"/>
      <c r="Y455" s="1147"/>
    </row>
    <row r="456" spans="23:25" ht="15.75">
      <c r="W456" s="1147"/>
      <c r="X456" s="1147"/>
      <c r="Y456" s="1147"/>
    </row>
    <row r="457" spans="23:25" ht="15.75">
      <c r="W457" s="1147"/>
      <c r="X457" s="1147"/>
      <c r="Y457" s="1147"/>
    </row>
    <row r="458" spans="23:25" ht="15.75">
      <c r="W458" s="1147"/>
      <c r="X458" s="1147"/>
      <c r="Y458" s="1147"/>
    </row>
    <row r="459" spans="23:25" ht="15.75">
      <c r="W459" s="1147"/>
      <c r="X459" s="1147"/>
      <c r="Y459" s="1147"/>
    </row>
    <row r="460" spans="23:25" ht="15.75">
      <c r="W460" s="1147"/>
      <c r="X460" s="1147"/>
      <c r="Y460" s="1147"/>
    </row>
    <row r="461" spans="23:25" ht="15.75">
      <c r="W461" s="1147"/>
      <c r="X461" s="1147"/>
      <c r="Y461" s="1147"/>
    </row>
    <row r="462" spans="23:25" ht="15.75">
      <c r="W462" s="1147"/>
      <c r="X462" s="1147"/>
      <c r="Y462" s="1147"/>
    </row>
    <row r="463" spans="23:25" ht="15.75">
      <c r="W463" s="1147"/>
      <c r="X463" s="1147"/>
      <c r="Y463" s="1147"/>
    </row>
    <row r="464" spans="23:25" ht="15.75">
      <c r="W464" s="1147"/>
      <c r="X464" s="1147"/>
      <c r="Y464" s="1147"/>
    </row>
    <row r="465" spans="23:25" ht="15.75">
      <c r="W465" s="1147"/>
      <c r="X465" s="1147"/>
      <c r="Y465" s="1147"/>
    </row>
    <row r="466" spans="23:25" ht="15.75">
      <c r="W466" s="1147"/>
      <c r="X466" s="1147"/>
      <c r="Y466" s="1147"/>
    </row>
    <row r="467" spans="23:25" ht="15.75">
      <c r="W467" s="1147"/>
      <c r="X467" s="1147"/>
      <c r="Y467" s="1147"/>
    </row>
    <row r="468" spans="23:25" ht="15.75">
      <c r="W468" s="1147"/>
      <c r="X468" s="1147"/>
      <c r="Y468" s="1147"/>
    </row>
    <row r="469" spans="23:25" ht="15.75">
      <c r="W469" s="1147"/>
      <c r="X469" s="1147"/>
      <c r="Y469" s="1147"/>
    </row>
    <row r="470" spans="23:25" ht="15.75">
      <c r="W470" s="1147"/>
      <c r="X470" s="1147"/>
      <c r="Y470" s="1147"/>
    </row>
    <row r="471" spans="23:25" ht="15.75">
      <c r="W471" s="1147"/>
      <c r="X471" s="1147"/>
      <c r="Y471" s="1147"/>
    </row>
    <row r="472" spans="23:25" ht="15.75">
      <c r="W472" s="1147"/>
      <c r="X472" s="1147"/>
      <c r="Y472" s="1147"/>
    </row>
    <row r="473" spans="23:25" ht="15.75">
      <c r="W473" s="1147"/>
      <c r="X473" s="1147"/>
      <c r="Y473" s="1147"/>
    </row>
    <row r="474" spans="23:25" ht="15.75">
      <c r="W474" s="1147"/>
      <c r="X474" s="1147"/>
      <c r="Y474" s="1147"/>
    </row>
    <row r="475" spans="23:25" ht="15.75">
      <c r="W475" s="1147"/>
      <c r="X475" s="1147"/>
      <c r="Y475" s="1147"/>
    </row>
    <row r="476" spans="23:25" ht="15.75">
      <c r="W476" s="1147"/>
      <c r="X476" s="1147"/>
      <c r="Y476" s="1147"/>
    </row>
    <row r="477" spans="23:25" ht="15.75">
      <c r="W477" s="1147"/>
      <c r="X477" s="1147"/>
      <c r="Y477" s="1147"/>
    </row>
    <row r="478" spans="23:25" ht="15.75">
      <c r="W478" s="1147"/>
      <c r="X478" s="1147"/>
      <c r="Y478" s="1147"/>
    </row>
    <row r="479" spans="23:25" ht="15.75">
      <c r="W479" s="1147"/>
      <c r="X479" s="1147"/>
      <c r="Y479" s="1147"/>
    </row>
    <row r="480" spans="23:25" ht="15.75">
      <c r="W480" s="1147"/>
      <c r="X480" s="1147"/>
      <c r="Y480" s="1147"/>
    </row>
    <row r="481" spans="23:25" ht="15.75">
      <c r="W481" s="1147"/>
      <c r="X481" s="1147"/>
      <c r="Y481" s="1147"/>
    </row>
    <row r="482" spans="23:25" ht="15.75">
      <c r="W482" s="1147"/>
      <c r="X482" s="1147"/>
      <c r="Y482" s="1147"/>
    </row>
    <row r="483" spans="23:25" ht="15.75">
      <c r="W483" s="1147"/>
      <c r="X483" s="1147"/>
      <c r="Y483" s="1147"/>
    </row>
    <row r="484" spans="23:25" ht="15.75">
      <c r="W484" s="1147"/>
      <c r="X484" s="1147"/>
      <c r="Y484" s="1147"/>
    </row>
    <row r="485" spans="23:25" ht="15.75">
      <c r="W485" s="1147"/>
      <c r="X485" s="1147"/>
      <c r="Y485" s="1147"/>
    </row>
    <row r="486" spans="23:25" ht="15.75">
      <c r="W486" s="1147"/>
      <c r="X486" s="1147"/>
      <c r="Y486" s="1147"/>
    </row>
    <row r="487" spans="23:25" ht="15.75">
      <c r="W487" s="1147"/>
      <c r="X487" s="1147"/>
      <c r="Y487" s="1147"/>
    </row>
    <row r="488" spans="23:25" ht="15.75">
      <c r="W488" s="1147"/>
      <c r="X488" s="1147"/>
      <c r="Y488" s="1147"/>
    </row>
    <row r="489" spans="23:25" ht="15.75">
      <c r="W489" s="1147"/>
      <c r="X489" s="1147"/>
      <c r="Y489" s="1147"/>
    </row>
    <row r="490" spans="23:25" ht="15.75">
      <c r="W490" s="1147"/>
      <c r="X490" s="1147"/>
      <c r="Y490" s="1147"/>
    </row>
    <row r="491" spans="23:25" ht="15.75">
      <c r="W491" s="1147"/>
      <c r="X491" s="1147"/>
      <c r="Y491" s="1147"/>
    </row>
    <row r="492" spans="23:25" ht="15.75">
      <c r="W492" s="1147"/>
      <c r="X492" s="1147"/>
      <c r="Y492" s="1147"/>
    </row>
    <row r="493" spans="23:25" ht="15.75">
      <c r="W493" s="1147"/>
      <c r="X493" s="1147"/>
      <c r="Y493" s="1147"/>
    </row>
    <row r="494" spans="23:25" ht="15.75">
      <c r="W494" s="1147"/>
      <c r="X494" s="1147"/>
      <c r="Y494" s="1147"/>
    </row>
    <row r="495" spans="23:25" ht="15.75">
      <c r="W495" s="1147"/>
      <c r="X495" s="1147"/>
      <c r="Y495" s="1147"/>
    </row>
    <row r="496" spans="23:25" ht="15.75">
      <c r="W496" s="1147"/>
      <c r="X496" s="1147"/>
      <c r="Y496" s="1147"/>
    </row>
    <row r="497" spans="23:25" ht="15.75">
      <c r="W497" s="1147"/>
      <c r="X497" s="1147"/>
      <c r="Y497" s="1147"/>
    </row>
    <row r="498" spans="23:25" ht="15.75">
      <c r="W498" s="1147"/>
      <c r="X498" s="1147"/>
      <c r="Y498" s="1147"/>
    </row>
    <row r="499" spans="23:25" ht="15.75">
      <c r="W499" s="1147"/>
      <c r="X499" s="1147"/>
      <c r="Y499" s="1147"/>
    </row>
    <row r="500" spans="23:25" ht="15.75">
      <c r="W500" s="1147"/>
      <c r="X500" s="1147"/>
      <c r="Y500" s="1147"/>
    </row>
    <row r="501" spans="23:25" ht="15.75">
      <c r="W501" s="1147"/>
      <c r="X501" s="1147"/>
      <c r="Y501" s="1147"/>
    </row>
    <row r="502" spans="23:25" ht="15.75">
      <c r="W502" s="1147"/>
      <c r="X502" s="1147"/>
      <c r="Y502" s="1147"/>
    </row>
    <row r="503" spans="23:25" ht="15.75">
      <c r="W503" s="1147"/>
      <c r="X503" s="1147"/>
      <c r="Y503" s="1147"/>
    </row>
    <row r="504" spans="23:25" ht="15.75">
      <c r="W504" s="1147"/>
      <c r="X504" s="1147"/>
      <c r="Y504" s="1147"/>
    </row>
    <row r="505" spans="23:25" ht="15.75">
      <c r="W505" s="1147"/>
      <c r="X505" s="1147"/>
      <c r="Y505" s="1147"/>
    </row>
    <row r="506" spans="23:25" ht="15.75">
      <c r="W506" s="1147"/>
      <c r="X506" s="1147"/>
      <c r="Y506" s="1147"/>
    </row>
    <row r="507" spans="23:25" ht="15.75">
      <c r="W507" s="1147"/>
      <c r="X507" s="1147"/>
      <c r="Y507" s="1147"/>
    </row>
    <row r="508" spans="23:25" ht="15.75">
      <c r="W508" s="1147"/>
      <c r="X508" s="1147"/>
      <c r="Y508" s="1147"/>
    </row>
    <row r="509" spans="23:25" ht="15.75">
      <c r="W509" s="1147"/>
      <c r="X509" s="1147"/>
      <c r="Y509" s="1147"/>
    </row>
    <row r="510" spans="23:25" ht="15.75">
      <c r="W510" s="1147"/>
      <c r="X510" s="1147"/>
      <c r="Y510" s="1147"/>
    </row>
    <row r="511" spans="23:25" ht="15.75">
      <c r="W511" s="1147"/>
      <c r="X511" s="1147"/>
      <c r="Y511" s="1147"/>
    </row>
    <row r="512" spans="23:25" ht="15.75">
      <c r="W512" s="1147"/>
      <c r="X512" s="1147"/>
      <c r="Y512" s="1147"/>
    </row>
    <row r="513" spans="23:25" ht="15.75">
      <c r="W513" s="1147"/>
      <c r="X513" s="1147"/>
      <c r="Y513" s="1147"/>
    </row>
    <row r="514" spans="23:25" ht="15.75">
      <c r="W514" s="1147"/>
      <c r="X514" s="1147"/>
      <c r="Y514" s="1147"/>
    </row>
    <row r="515" spans="23:25" ht="15.75">
      <c r="W515" s="1147"/>
      <c r="X515" s="1147"/>
      <c r="Y515" s="1147"/>
    </row>
    <row r="516" spans="23:25" ht="15.75">
      <c r="W516" s="1147"/>
      <c r="X516" s="1147"/>
      <c r="Y516" s="1147"/>
    </row>
    <row r="517" spans="23:25" ht="15.75">
      <c r="W517" s="1147"/>
      <c r="X517" s="1147"/>
      <c r="Y517" s="1147"/>
    </row>
    <row r="518" spans="23:25" ht="15.75">
      <c r="W518" s="1147"/>
      <c r="X518" s="1147"/>
      <c r="Y518" s="1147"/>
    </row>
    <row r="519" spans="23:25" ht="15.75">
      <c r="W519" s="1147"/>
      <c r="X519" s="1147"/>
      <c r="Y519" s="1147"/>
    </row>
    <row r="520" spans="23:25" ht="15.75">
      <c r="W520" s="1147"/>
      <c r="X520" s="1147"/>
      <c r="Y520" s="1147"/>
    </row>
    <row r="521" spans="23:25" ht="15.75">
      <c r="W521" s="1147"/>
      <c r="X521" s="1147"/>
      <c r="Y521" s="1147"/>
    </row>
    <row r="522" spans="23:25" ht="15.75">
      <c r="W522" s="1147"/>
      <c r="X522" s="1147"/>
      <c r="Y522" s="1147"/>
    </row>
    <row r="523" spans="23:25" ht="15.75">
      <c r="W523" s="1147"/>
      <c r="X523" s="1147"/>
      <c r="Y523" s="1147"/>
    </row>
    <row r="524" spans="23:25" ht="15.75">
      <c r="W524" s="1147"/>
      <c r="X524" s="1147"/>
      <c r="Y524" s="1147"/>
    </row>
    <row r="525" spans="23:25" ht="15.75">
      <c r="W525" s="1147"/>
      <c r="X525" s="1147"/>
      <c r="Y525" s="1147"/>
    </row>
    <row r="526" spans="23:25" ht="15.75">
      <c r="W526" s="1147"/>
      <c r="X526" s="1147"/>
      <c r="Y526" s="1147"/>
    </row>
    <row r="527" spans="23:25" ht="15.75">
      <c r="W527" s="1147"/>
      <c r="X527" s="1147"/>
      <c r="Y527" s="1147"/>
    </row>
    <row r="528" spans="23:25" ht="15.75">
      <c r="W528" s="1147"/>
      <c r="X528" s="1147"/>
      <c r="Y528" s="1147"/>
    </row>
    <row r="529" spans="23:25" ht="15.75">
      <c r="W529" s="1147"/>
      <c r="X529" s="1147"/>
      <c r="Y529" s="1147"/>
    </row>
    <row r="530" spans="23:25" ht="15.75">
      <c r="W530" s="1147"/>
      <c r="X530" s="1147"/>
      <c r="Y530" s="1147"/>
    </row>
    <row r="531" spans="23:25" ht="15.75">
      <c r="W531" s="1147"/>
      <c r="X531" s="1147"/>
      <c r="Y531" s="1147"/>
    </row>
    <row r="532" spans="23:25" ht="15.75">
      <c r="W532" s="1147"/>
      <c r="X532" s="1147"/>
      <c r="Y532" s="1147"/>
    </row>
    <row r="533" spans="23:25" ht="15.75">
      <c r="W533" s="1147"/>
      <c r="X533" s="1147"/>
      <c r="Y533" s="1147"/>
    </row>
    <row r="534" spans="23:25" ht="15.75">
      <c r="W534" s="1147"/>
      <c r="X534" s="1147"/>
      <c r="Y534" s="1147"/>
    </row>
    <row r="535" spans="23:25" ht="15.75">
      <c r="W535" s="1147"/>
      <c r="X535" s="1147"/>
      <c r="Y535" s="1147"/>
    </row>
    <row r="536" spans="23:25" ht="15.75">
      <c r="W536" s="1147"/>
      <c r="X536" s="1147"/>
      <c r="Y536" s="1147"/>
    </row>
    <row r="537" spans="23:25" ht="15.75">
      <c r="W537" s="1147"/>
      <c r="X537" s="1147"/>
      <c r="Y537" s="1147"/>
    </row>
    <row r="538" spans="23:25" ht="15.75">
      <c r="W538" s="1147"/>
      <c r="X538" s="1147"/>
      <c r="Y538" s="1147"/>
    </row>
    <row r="539" spans="23:25" ht="15.75">
      <c r="W539" s="1147"/>
      <c r="X539" s="1147"/>
      <c r="Y539" s="1147"/>
    </row>
    <row r="540" spans="23:25" ht="15.75">
      <c r="W540" s="1147"/>
      <c r="X540" s="1147"/>
      <c r="Y540" s="1147"/>
    </row>
    <row r="541" spans="23:25" ht="15.75">
      <c r="W541" s="1147"/>
      <c r="X541" s="1147"/>
      <c r="Y541" s="1147"/>
    </row>
    <row r="542" spans="23:25" ht="15.75">
      <c r="W542" s="1147"/>
      <c r="X542" s="1147"/>
      <c r="Y542" s="1147"/>
    </row>
    <row r="543" spans="23:25" ht="15.75">
      <c r="W543" s="1147"/>
      <c r="X543" s="1147"/>
      <c r="Y543" s="1147"/>
    </row>
    <row r="544" spans="23:25" ht="15.75">
      <c r="W544" s="1147"/>
      <c r="X544" s="1147"/>
      <c r="Y544" s="1147"/>
    </row>
    <row r="545" spans="23:25" ht="15.75">
      <c r="W545" s="1147"/>
      <c r="X545" s="1147"/>
      <c r="Y545" s="1147"/>
    </row>
    <row r="546" spans="23:25" ht="15.75">
      <c r="W546" s="1147"/>
      <c r="X546" s="1147"/>
      <c r="Y546" s="1147"/>
    </row>
    <row r="547" spans="23:25" ht="15.75">
      <c r="W547" s="1147"/>
      <c r="X547" s="1147"/>
      <c r="Y547" s="1147"/>
    </row>
    <row r="548" spans="23:25" ht="15.75">
      <c r="W548" s="1147"/>
      <c r="X548" s="1147"/>
      <c r="Y548" s="1147"/>
    </row>
    <row r="549" spans="23:25" ht="15.75">
      <c r="W549" s="1147"/>
      <c r="X549" s="1147"/>
      <c r="Y549" s="1147"/>
    </row>
    <row r="550" spans="23:25" ht="15.75">
      <c r="W550" s="1147"/>
      <c r="X550" s="1147"/>
      <c r="Y550" s="1147"/>
    </row>
    <row r="551" spans="23:25" ht="15.75">
      <c r="W551" s="1147"/>
      <c r="X551" s="1147"/>
      <c r="Y551" s="1147"/>
    </row>
    <row r="552" spans="23:25" ht="15.75">
      <c r="W552" s="1147"/>
      <c r="X552" s="1147"/>
      <c r="Y552" s="1147"/>
    </row>
    <row r="553" spans="23:25" ht="15.75">
      <c r="W553" s="1147"/>
      <c r="X553" s="1147"/>
      <c r="Y553" s="1147"/>
    </row>
    <row r="554" spans="23:25" ht="15.75">
      <c r="W554" s="1147"/>
      <c r="X554" s="1147"/>
      <c r="Y554" s="1147"/>
    </row>
    <row r="555" spans="23:25" ht="15.75">
      <c r="W555" s="1147"/>
      <c r="X555" s="1147"/>
      <c r="Y555" s="1147"/>
    </row>
    <row r="556" spans="23:25" ht="15.75">
      <c r="W556" s="1147"/>
      <c r="X556" s="1147"/>
      <c r="Y556" s="1147"/>
    </row>
    <row r="557" spans="23:25" ht="15.75">
      <c r="W557" s="1147"/>
      <c r="X557" s="1147"/>
      <c r="Y557" s="1147"/>
    </row>
    <row r="558" spans="23:25" ht="15.75">
      <c r="W558" s="1147"/>
      <c r="X558" s="1147"/>
      <c r="Y558" s="1147"/>
    </row>
    <row r="559" spans="23:25" ht="15.75">
      <c r="W559" s="1147"/>
      <c r="X559" s="1147"/>
      <c r="Y559" s="1147"/>
    </row>
    <row r="560" spans="23:25" ht="15.75">
      <c r="W560" s="1147"/>
      <c r="X560" s="1147"/>
      <c r="Y560" s="1147"/>
    </row>
    <row r="561" spans="23:25" ht="15.75">
      <c r="W561" s="1147"/>
      <c r="X561" s="1147"/>
      <c r="Y561" s="1147"/>
    </row>
    <row r="562" spans="23:25" ht="15.75">
      <c r="W562" s="1147"/>
      <c r="X562" s="1147"/>
      <c r="Y562" s="1147"/>
    </row>
    <row r="563" spans="23:25" ht="15.75">
      <c r="W563" s="1147"/>
      <c r="X563" s="1147"/>
      <c r="Y563" s="1147"/>
    </row>
    <row r="564" spans="23:25" ht="15.75">
      <c r="W564" s="1147"/>
      <c r="X564" s="1147"/>
      <c r="Y564" s="1147"/>
    </row>
    <row r="565" spans="23:25" ht="15.75">
      <c r="W565" s="1147"/>
      <c r="X565" s="1147"/>
      <c r="Y565" s="1147"/>
    </row>
    <row r="566" spans="23:25" ht="15.75">
      <c r="W566" s="1147"/>
      <c r="X566" s="1147"/>
      <c r="Y566" s="1147"/>
    </row>
    <row r="567" spans="23:25" ht="15.75">
      <c r="W567" s="1147"/>
      <c r="X567" s="1147"/>
      <c r="Y567" s="1147"/>
    </row>
    <row r="568" spans="23:25" ht="15.75">
      <c r="W568" s="1147"/>
      <c r="X568" s="1147"/>
      <c r="Y568" s="1147"/>
    </row>
    <row r="569" spans="23:25" ht="15.75">
      <c r="W569" s="1147"/>
      <c r="X569" s="1147"/>
      <c r="Y569" s="1147"/>
    </row>
    <row r="570" spans="23:25" ht="15.75">
      <c r="W570" s="1147"/>
      <c r="X570" s="1147"/>
      <c r="Y570" s="1147"/>
    </row>
    <row r="571" spans="23:25" ht="15.75">
      <c r="W571" s="1147"/>
      <c r="X571" s="1147"/>
      <c r="Y571" s="1147"/>
    </row>
    <row r="572" spans="23:25" ht="15.75">
      <c r="W572" s="1147"/>
      <c r="X572" s="1147"/>
      <c r="Y572" s="1147"/>
    </row>
    <row r="573" spans="23:25" ht="15.75">
      <c r="W573" s="1147"/>
      <c r="X573" s="1147"/>
      <c r="Y573" s="1147"/>
    </row>
    <row r="574" spans="23:25" ht="15.75">
      <c r="W574" s="1147"/>
      <c r="X574" s="1147"/>
      <c r="Y574" s="1147"/>
    </row>
    <row r="575" spans="23:25" ht="15.75">
      <c r="W575" s="1147"/>
      <c r="X575" s="1147"/>
      <c r="Y575" s="1147"/>
    </row>
    <row r="576" spans="23:25" ht="15.75">
      <c r="W576" s="1147"/>
      <c r="X576" s="1147"/>
      <c r="Y576" s="1147"/>
    </row>
    <row r="577" spans="23:25" ht="15.75">
      <c r="W577" s="1147"/>
      <c r="X577" s="1147"/>
      <c r="Y577" s="1147"/>
    </row>
    <row r="578" spans="23:25" ht="15.75">
      <c r="W578" s="1147"/>
      <c r="X578" s="1147"/>
      <c r="Y578" s="1147"/>
    </row>
    <row r="579" spans="23:25" ht="15.75">
      <c r="W579" s="1147"/>
      <c r="X579" s="1147"/>
      <c r="Y579" s="1147"/>
    </row>
    <row r="580" spans="23:25" ht="15.75">
      <c r="W580" s="1147"/>
      <c r="X580" s="1147"/>
      <c r="Y580" s="1147"/>
    </row>
    <row r="581" spans="23:25" ht="15.75">
      <c r="W581" s="1147"/>
      <c r="X581" s="1147"/>
      <c r="Y581" s="1147"/>
    </row>
    <row r="582" spans="23:25" ht="15.75">
      <c r="W582" s="1147"/>
      <c r="X582" s="1147"/>
      <c r="Y582" s="1147"/>
    </row>
    <row r="583" spans="23:25" ht="15.75">
      <c r="W583" s="1147"/>
      <c r="X583" s="1147"/>
      <c r="Y583" s="1147"/>
    </row>
    <row r="584" spans="23:25" ht="15.75">
      <c r="W584" s="1147"/>
      <c r="X584" s="1147"/>
      <c r="Y584" s="1147"/>
    </row>
    <row r="585" spans="23:25" ht="15.75">
      <c r="W585" s="1147"/>
      <c r="X585" s="1147"/>
      <c r="Y585" s="1147"/>
    </row>
    <row r="586" spans="23:25" ht="15.75">
      <c r="W586" s="1147"/>
      <c r="X586" s="1147"/>
      <c r="Y586" s="1147"/>
    </row>
    <row r="587" spans="23:25" ht="15.75">
      <c r="W587" s="1147"/>
      <c r="X587" s="1147"/>
      <c r="Y587" s="1147"/>
    </row>
    <row r="588" spans="23:25" ht="15.75">
      <c r="W588" s="1147"/>
      <c r="X588" s="1147"/>
      <c r="Y588" s="1147"/>
    </row>
    <row r="589" spans="23:25" ht="15.75">
      <c r="W589" s="1147"/>
      <c r="X589" s="1147"/>
      <c r="Y589" s="1147"/>
    </row>
    <row r="590" spans="23:25" ht="15.75">
      <c r="W590" s="1147"/>
      <c r="X590" s="1147"/>
      <c r="Y590" s="1147"/>
    </row>
    <row r="591" spans="23:25" ht="15.75">
      <c r="W591" s="1147"/>
      <c r="X591" s="1147"/>
      <c r="Y591" s="1147"/>
    </row>
    <row r="592" spans="23:25" ht="15.75">
      <c r="W592" s="1147"/>
      <c r="X592" s="1147"/>
      <c r="Y592" s="1147"/>
    </row>
    <row r="593" spans="23:25" ht="15.75">
      <c r="W593" s="1147"/>
      <c r="X593" s="1147"/>
      <c r="Y593" s="1147"/>
    </row>
    <row r="594" spans="23:25" ht="15.75">
      <c r="W594" s="1147"/>
      <c r="X594" s="1147"/>
      <c r="Y594" s="1147"/>
    </row>
    <row r="595" spans="23:25" ht="15.75">
      <c r="W595" s="1147"/>
      <c r="X595" s="1147"/>
      <c r="Y595" s="1147"/>
    </row>
    <row r="596" spans="23:25" ht="15.75">
      <c r="W596" s="1147"/>
      <c r="X596" s="1147"/>
      <c r="Y596" s="1147"/>
    </row>
    <row r="597" spans="23:25" ht="15.75">
      <c r="W597" s="1147"/>
      <c r="X597" s="1147"/>
      <c r="Y597" s="1147"/>
    </row>
    <row r="598" spans="23:25" ht="15.75">
      <c r="W598" s="1147"/>
      <c r="X598" s="1147"/>
      <c r="Y598" s="1147"/>
    </row>
    <row r="599" spans="23:25" ht="15.75">
      <c r="W599" s="1147"/>
      <c r="X599" s="1147"/>
      <c r="Y599" s="1147"/>
    </row>
    <row r="600" spans="23:25" ht="15.75">
      <c r="W600" s="1147"/>
      <c r="X600" s="1147"/>
      <c r="Y600" s="1147"/>
    </row>
    <row r="601" spans="23:25" ht="15.75">
      <c r="W601" s="1147"/>
      <c r="X601" s="1147"/>
      <c r="Y601" s="1147"/>
    </row>
    <row r="602" spans="23:25" ht="15.75">
      <c r="W602" s="1147"/>
      <c r="X602" s="1147"/>
      <c r="Y602" s="1147"/>
    </row>
    <row r="603" spans="23:25" ht="15.75">
      <c r="W603" s="1147"/>
      <c r="X603" s="1147"/>
      <c r="Y603" s="1147"/>
    </row>
    <row r="604" spans="23:25" ht="15.75">
      <c r="W604" s="1147"/>
      <c r="X604" s="1147"/>
      <c r="Y604" s="1147"/>
    </row>
    <row r="605" spans="23:25" ht="15.75">
      <c r="W605" s="1147"/>
      <c r="X605" s="1147"/>
      <c r="Y605" s="1147"/>
    </row>
    <row r="606" spans="23:25" ht="15.75">
      <c r="W606" s="1147"/>
      <c r="X606" s="1147"/>
      <c r="Y606" s="1147"/>
    </row>
    <row r="607" spans="23:25" ht="15.75">
      <c r="W607" s="1147"/>
      <c r="X607" s="1147"/>
      <c r="Y607" s="1147"/>
    </row>
    <row r="608" spans="23:25" ht="15.75">
      <c r="W608" s="1147"/>
      <c r="X608" s="1147"/>
      <c r="Y608" s="1147"/>
    </row>
    <row r="609" spans="23:25" ht="15.75">
      <c r="W609" s="1147"/>
      <c r="X609" s="1147"/>
      <c r="Y609" s="1147"/>
    </row>
    <row r="610" spans="23:25" ht="15.75">
      <c r="W610" s="1147"/>
      <c r="X610" s="1147"/>
      <c r="Y610" s="1147"/>
    </row>
    <row r="611" spans="23:25" ht="15.75">
      <c r="W611" s="1147"/>
      <c r="X611" s="1147"/>
      <c r="Y611" s="1147"/>
    </row>
    <row r="612" spans="23:25" ht="15.75">
      <c r="W612" s="1147"/>
      <c r="X612" s="1147"/>
      <c r="Y612" s="1147"/>
    </row>
    <row r="613" spans="23:25" ht="15.75">
      <c r="W613" s="1147"/>
      <c r="X613" s="1147"/>
      <c r="Y613" s="1147"/>
    </row>
    <row r="614" spans="23:25" ht="15.75">
      <c r="W614" s="1147"/>
      <c r="X614" s="1147"/>
      <c r="Y614" s="1147"/>
    </row>
    <row r="615" spans="23:25" ht="15.75">
      <c r="W615" s="1147"/>
      <c r="X615" s="1147"/>
      <c r="Y615" s="1147"/>
    </row>
    <row r="616" spans="23:25" ht="15.75">
      <c r="W616" s="1147"/>
      <c r="X616" s="1147"/>
      <c r="Y616" s="1147"/>
    </row>
    <row r="617" spans="23:25" ht="15.75">
      <c r="W617" s="1147"/>
      <c r="X617" s="1147"/>
      <c r="Y617" s="1147"/>
    </row>
    <row r="618" spans="23:25" ht="15.75">
      <c r="W618" s="1147"/>
      <c r="X618" s="1147"/>
      <c r="Y618" s="1147"/>
    </row>
    <row r="619" spans="23:25" ht="15.75">
      <c r="W619" s="1147"/>
      <c r="X619" s="1147"/>
      <c r="Y619" s="1147"/>
    </row>
    <row r="620" spans="23:25" ht="15.75">
      <c r="W620" s="1147"/>
      <c r="X620" s="1147"/>
      <c r="Y620" s="1147"/>
    </row>
    <row r="621" spans="23:25" ht="15.75">
      <c r="W621" s="1147"/>
      <c r="X621" s="1147"/>
      <c r="Y621" s="1147"/>
    </row>
    <row r="622" spans="23:25" ht="15.75">
      <c r="W622" s="1147"/>
      <c r="X622" s="1147"/>
      <c r="Y622" s="1147"/>
    </row>
    <row r="623" spans="23:25" ht="15.75">
      <c r="W623" s="1147"/>
      <c r="X623" s="1147"/>
      <c r="Y623" s="1147"/>
    </row>
    <row r="624" spans="23:25" ht="15.75">
      <c r="W624" s="1147"/>
      <c r="X624" s="1147"/>
      <c r="Y624" s="1147"/>
    </row>
    <row r="625" spans="23:25" ht="15.75">
      <c r="W625" s="1147"/>
      <c r="X625" s="1147"/>
      <c r="Y625" s="1147"/>
    </row>
    <row r="626" spans="23:25" ht="15.75">
      <c r="W626" s="1147"/>
      <c r="X626" s="1147"/>
      <c r="Y626" s="1147"/>
    </row>
    <row r="627" spans="23:25" ht="15.75">
      <c r="W627" s="1147"/>
      <c r="X627" s="1147"/>
      <c r="Y627" s="1147"/>
    </row>
    <row r="628" spans="23:25" ht="15.75">
      <c r="W628" s="1147"/>
      <c r="X628" s="1147"/>
      <c r="Y628" s="1147"/>
    </row>
    <row r="629" spans="23:25" ht="15.75">
      <c r="W629" s="1147"/>
      <c r="X629" s="1147"/>
      <c r="Y629" s="1147"/>
    </row>
    <row r="630" spans="23:25" ht="15.75">
      <c r="W630" s="1147"/>
      <c r="X630" s="1147"/>
      <c r="Y630" s="1147"/>
    </row>
    <row r="631" spans="23:25" ht="15.75">
      <c r="W631" s="1147"/>
      <c r="X631" s="1147"/>
      <c r="Y631" s="1147"/>
    </row>
    <row r="632" spans="23:25" ht="15.75">
      <c r="W632" s="1147"/>
      <c r="X632" s="1147"/>
      <c r="Y632" s="1147"/>
    </row>
    <row r="633" spans="23:25" ht="15.75">
      <c r="W633" s="1147"/>
      <c r="X633" s="1147"/>
      <c r="Y633" s="1147"/>
    </row>
    <row r="634" spans="23:25" ht="15.75">
      <c r="W634" s="1147"/>
      <c r="X634" s="1147"/>
      <c r="Y634" s="1147"/>
    </row>
    <row r="635" spans="23:25" ht="15.75">
      <c r="W635" s="1147"/>
      <c r="X635" s="1147"/>
      <c r="Y635" s="1147"/>
    </row>
    <row r="636" spans="23:25" ht="15.75">
      <c r="W636" s="1147"/>
      <c r="X636" s="1147"/>
      <c r="Y636" s="1147"/>
    </row>
    <row r="637" spans="23:25" ht="15.75">
      <c r="W637" s="1147"/>
      <c r="X637" s="1147"/>
      <c r="Y637" s="1147"/>
    </row>
    <row r="638" spans="23:25" ht="15.75">
      <c r="W638" s="1147"/>
      <c r="X638" s="1147"/>
      <c r="Y638" s="1147"/>
    </row>
    <row r="639" spans="23:25" ht="15.75">
      <c r="W639" s="1147"/>
      <c r="X639" s="1147"/>
      <c r="Y639" s="1147"/>
    </row>
    <row r="640" spans="23:25" ht="15.75">
      <c r="W640" s="1147"/>
      <c r="X640" s="1147"/>
      <c r="Y640" s="1147"/>
    </row>
    <row r="641" spans="23:25" ht="15.75">
      <c r="W641" s="1147"/>
      <c r="X641" s="1147"/>
      <c r="Y641" s="1147"/>
    </row>
    <row r="642" spans="23:25" ht="15.75">
      <c r="W642" s="1147"/>
      <c r="X642" s="1147"/>
      <c r="Y642" s="1147"/>
    </row>
    <row r="643" spans="23:25" ht="15.75">
      <c r="W643" s="1147"/>
      <c r="X643" s="1147"/>
      <c r="Y643" s="1147"/>
    </row>
    <row r="644" spans="23:25" ht="15.75">
      <c r="W644" s="1147"/>
      <c r="X644" s="1147"/>
      <c r="Y644" s="1147"/>
    </row>
    <row r="645" spans="23:25" ht="15.75">
      <c r="W645" s="1147"/>
      <c r="X645" s="1147"/>
      <c r="Y645" s="1147"/>
    </row>
    <row r="646" spans="23:25" ht="15.75">
      <c r="W646" s="1147"/>
      <c r="X646" s="1147"/>
      <c r="Y646" s="1147"/>
    </row>
    <row r="647" spans="23:25" ht="15.75">
      <c r="W647" s="1147"/>
      <c r="X647" s="1147"/>
      <c r="Y647" s="1147"/>
    </row>
    <row r="648" spans="23:25" ht="15.75">
      <c r="W648" s="1147"/>
      <c r="X648" s="1147"/>
      <c r="Y648" s="1147"/>
    </row>
    <row r="649" spans="23:25" ht="15.75">
      <c r="W649" s="1147"/>
      <c r="X649" s="1147"/>
      <c r="Y649" s="1147"/>
    </row>
    <row r="650" spans="23:25" ht="15.75">
      <c r="W650" s="1147"/>
      <c r="X650" s="1147"/>
      <c r="Y650" s="1147"/>
    </row>
    <row r="651" spans="23:25" ht="15.75">
      <c r="W651" s="1147"/>
      <c r="X651" s="1147"/>
      <c r="Y651" s="1147"/>
    </row>
    <row r="652" spans="23:25" ht="15.75">
      <c r="W652" s="1147"/>
      <c r="X652" s="1147"/>
      <c r="Y652" s="1147"/>
    </row>
    <row r="653" spans="23:25" ht="15.75">
      <c r="W653" s="1147"/>
      <c r="X653" s="1147"/>
      <c r="Y653" s="1147"/>
    </row>
    <row r="654" spans="23:25" ht="15.75">
      <c r="W654" s="1147"/>
      <c r="X654" s="1147"/>
      <c r="Y654" s="1147"/>
    </row>
    <row r="655" spans="23:25" ht="15.75">
      <c r="W655" s="1147"/>
      <c r="X655" s="1147"/>
      <c r="Y655" s="1147"/>
    </row>
    <row r="656" spans="23:25" ht="15.75">
      <c r="W656" s="1147"/>
      <c r="X656" s="1147"/>
      <c r="Y656" s="1147"/>
    </row>
    <row r="657" spans="23:25" ht="15.75">
      <c r="W657" s="1147"/>
      <c r="X657" s="1147"/>
      <c r="Y657" s="1147"/>
    </row>
    <row r="658" spans="23:25" ht="15.75">
      <c r="W658" s="1147"/>
      <c r="X658" s="1147"/>
      <c r="Y658" s="1147"/>
    </row>
    <row r="659" spans="23:25" ht="15.75">
      <c r="W659" s="1147"/>
      <c r="X659" s="1147"/>
      <c r="Y659" s="1147"/>
    </row>
    <row r="660" spans="23:25" ht="15.75">
      <c r="W660" s="1147"/>
      <c r="X660" s="1147"/>
      <c r="Y660" s="1147"/>
    </row>
    <row r="661" spans="23:25" ht="15.75">
      <c r="W661" s="1147"/>
      <c r="X661" s="1147"/>
      <c r="Y661" s="1147"/>
    </row>
    <row r="662" spans="23:25" ht="15.75">
      <c r="W662" s="1147"/>
      <c r="X662" s="1147"/>
      <c r="Y662" s="1147"/>
    </row>
    <row r="663" spans="23:25" ht="15.75">
      <c r="W663" s="1147"/>
      <c r="X663" s="1147"/>
      <c r="Y663" s="1147"/>
    </row>
    <row r="664" spans="23:25" ht="15.75">
      <c r="W664" s="1147"/>
      <c r="X664" s="1147"/>
      <c r="Y664" s="1147"/>
    </row>
    <row r="665" spans="23:25" ht="15.75">
      <c r="W665" s="1147"/>
      <c r="X665" s="1147"/>
      <c r="Y665" s="1147"/>
    </row>
    <row r="666" spans="23:25" ht="15.75">
      <c r="W666" s="1147"/>
      <c r="X666" s="1147"/>
      <c r="Y666" s="1147"/>
    </row>
    <row r="667" spans="23:25" ht="15.75">
      <c r="W667" s="1147"/>
      <c r="X667" s="1147"/>
      <c r="Y667" s="1147"/>
    </row>
    <row r="668" spans="23:25" ht="15.75">
      <c r="W668" s="1147"/>
      <c r="X668" s="1147"/>
      <c r="Y668" s="1147"/>
    </row>
    <row r="669" spans="23:25" ht="15.75">
      <c r="W669" s="1147"/>
      <c r="X669" s="1147"/>
      <c r="Y669" s="1147"/>
    </row>
    <row r="670" spans="23:25" ht="15.75">
      <c r="W670" s="1147"/>
      <c r="X670" s="1147"/>
      <c r="Y670" s="1147"/>
    </row>
    <row r="671" spans="23:25" ht="15.75">
      <c r="W671" s="1147"/>
      <c r="X671" s="1147"/>
      <c r="Y671" s="1147"/>
    </row>
    <row r="672" spans="23:25" ht="15.75">
      <c r="W672" s="1147"/>
      <c r="X672" s="1147"/>
      <c r="Y672" s="1147"/>
    </row>
    <row r="673" spans="23:25" ht="15.75">
      <c r="W673" s="1147"/>
      <c r="X673" s="1147"/>
      <c r="Y673" s="1147"/>
    </row>
    <row r="674" spans="23:25" ht="15.75">
      <c r="W674" s="1147"/>
      <c r="X674" s="1147"/>
      <c r="Y674" s="1147"/>
    </row>
    <row r="675" spans="23:25" ht="15.75">
      <c r="W675" s="1147"/>
      <c r="X675" s="1147"/>
      <c r="Y675" s="1147"/>
    </row>
    <row r="676" spans="23:25" ht="15.75">
      <c r="W676" s="1147"/>
      <c r="X676" s="1147"/>
      <c r="Y676" s="1147"/>
    </row>
    <row r="677" spans="23:25" ht="15.75">
      <c r="W677" s="1147"/>
      <c r="X677" s="1147"/>
      <c r="Y677" s="1147"/>
    </row>
    <row r="678" spans="23:25" ht="15.75">
      <c r="W678" s="1147"/>
      <c r="X678" s="1147"/>
      <c r="Y678" s="1147"/>
    </row>
    <row r="679" spans="23:25" ht="15.75">
      <c r="W679" s="1147"/>
      <c r="X679" s="1147"/>
      <c r="Y679" s="1147"/>
    </row>
    <row r="680" spans="23:25" ht="15.75">
      <c r="W680" s="1147"/>
      <c r="X680" s="1147"/>
      <c r="Y680" s="1147"/>
    </row>
    <row r="681" spans="23:25" ht="15.75">
      <c r="W681" s="1147"/>
      <c r="X681" s="1147"/>
      <c r="Y681" s="1147"/>
    </row>
    <row r="682" spans="23:25" ht="15.75">
      <c r="W682" s="1147"/>
      <c r="X682" s="1147"/>
      <c r="Y682" s="1147"/>
    </row>
    <row r="683" spans="23:25" ht="15.75">
      <c r="W683" s="1147"/>
      <c r="X683" s="1147"/>
      <c r="Y683" s="1147"/>
    </row>
    <row r="684" spans="23:25" ht="15.75">
      <c r="W684" s="1147"/>
      <c r="X684" s="1147"/>
      <c r="Y684" s="1147"/>
    </row>
    <row r="685" spans="23:25" ht="15.75">
      <c r="W685" s="1147"/>
      <c r="X685" s="1147"/>
      <c r="Y685" s="1147"/>
    </row>
    <row r="686" spans="23:25" ht="15.75">
      <c r="W686" s="1147"/>
      <c r="X686" s="1147"/>
      <c r="Y686" s="1147"/>
    </row>
    <row r="687" spans="23:25" ht="15.75">
      <c r="W687" s="1147"/>
      <c r="X687" s="1147"/>
      <c r="Y687" s="1147"/>
    </row>
    <row r="688" spans="23:25" ht="15.75">
      <c r="W688" s="1147"/>
      <c r="X688" s="1147"/>
      <c r="Y688" s="1147"/>
    </row>
    <row r="689" spans="23:25" ht="15.75">
      <c r="W689" s="1147"/>
      <c r="X689" s="1147"/>
      <c r="Y689" s="1147"/>
    </row>
    <row r="690" spans="23:25" ht="15.75">
      <c r="W690" s="1147"/>
      <c r="X690" s="1147"/>
      <c r="Y690" s="1147"/>
    </row>
    <row r="691" spans="23:25" ht="15.75">
      <c r="W691" s="1147"/>
      <c r="X691" s="1147"/>
      <c r="Y691" s="1147"/>
    </row>
    <row r="692" spans="23:25" ht="15.75">
      <c r="W692" s="1147"/>
      <c r="X692" s="1147"/>
      <c r="Y692" s="1147"/>
    </row>
    <row r="693" spans="23:25" ht="15.75">
      <c r="W693" s="1147"/>
      <c r="X693" s="1147"/>
      <c r="Y693" s="1147"/>
    </row>
    <row r="694" spans="23:25" ht="15.75">
      <c r="W694" s="1147"/>
      <c r="X694" s="1147"/>
      <c r="Y694" s="1147"/>
    </row>
    <row r="695" spans="23:25" ht="15.75">
      <c r="W695" s="1147"/>
      <c r="X695" s="1147"/>
      <c r="Y695" s="1147"/>
    </row>
    <row r="696" spans="23:25" ht="15.75">
      <c r="W696" s="1147"/>
      <c r="X696" s="1147"/>
      <c r="Y696" s="1147"/>
    </row>
    <row r="697" spans="23:25" ht="15.75">
      <c r="W697" s="1147"/>
      <c r="X697" s="1147"/>
      <c r="Y697" s="1147"/>
    </row>
    <row r="698" spans="23:25" ht="15.75">
      <c r="W698" s="1147"/>
      <c r="X698" s="1147"/>
      <c r="Y698" s="1147"/>
    </row>
    <row r="699" spans="23:25" ht="15.75">
      <c r="W699" s="1147"/>
      <c r="X699" s="1147"/>
      <c r="Y699" s="1147"/>
    </row>
    <row r="700" spans="23:25" ht="15.75">
      <c r="W700" s="1147"/>
      <c r="X700" s="1147"/>
      <c r="Y700" s="1147"/>
    </row>
    <row r="701" spans="23:25" ht="15.75">
      <c r="W701" s="1147"/>
      <c r="X701" s="1147"/>
      <c r="Y701" s="1147"/>
    </row>
    <row r="702" spans="23:25" ht="15.75">
      <c r="W702" s="1147"/>
      <c r="X702" s="1147"/>
      <c r="Y702" s="1147"/>
    </row>
    <row r="703" spans="23:25" ht="15.75">
      <c r="W703" s="1147"/>
      <c r="X703" s="1147"/>
      <c r="Y703" s="1147"/>
    </row>
    <row r="704" spans="23:25" ht="15.75">
      <c r="W704" s="1147"/>
      <c r="X704" s="1147"/>
      <c r="Y704" s="1147"/>
    </row>
    <row r="705" spans="23:25" ht="15.75">
      <c r="W705" s="1147"/>
      <c r="X705" s="1147"/>
      <c r="Y705" s="1147"/>
    </row>
    <row r="706" spans="23:25" ht="15.75">
      <c r="W706" s="1147"/>
      <c r="X706" s="1147"/>
      <c r="Y706" s="1147"/>
    </row>
    <row r="707" spans="23:25" ht="15.75">
      <c r="W707" s="1147"/>
      <c r="X707" s="1147"/>
      <c r="Y707" s="1147"/>
    </row>
    <row r="708" spans="23:25" ht="15.75">
      <c r="W708" s="1147"/>
      <c r="X708" s="1147"/>
      <c r="Y708" s="1147"/>
    </row>
    <row r="709" spans="23:25" ht="15.75">
      <c r="W709" s="1147"/>
      <c r="X709" s="1147"/>
      <c r="Y709" s="1147"/>
    </row>
    <row r="710" spans="23:25" ht="15.75">
      <c r="W710" s="1147"/>
      <c r="X710" s="1147"/>
      <c r="Y710" s="1147"/>
    </row>
    <row r="711" spans="23:25" ht="15.75">
      <c r="W711" s="1147"/>
      <c r="X711" s="1147"/>
      <c r="Y711" s="1147"/>
    </row>
    <row r="712" spans="23:25" ht="15.75">
      <c r="W712" s="1147"/>
      <c r="X712" s="1147"/>
      <c r="Y712" s="1147"/>
    </row>
    <row r="713" spans="23:25" ht="15.75">
      <c r="W713" s="1147"/>
      <c r="X713" s="1147"/>
      <c r="Y713" s="1147"/>
    </row>
    <row r="714" spans="23:25" ht="15.75">
      <c r="W714" s="1147"/>
      <c r="X714" s="1147"/>
      <c r="Y714" s="1147"/>
    </row>
    <row r="715" spans="23:25" ht="15.75">
      <c r="W715" s="1147"/>
      <c r="X715" s="1147"/>
      <c r="Y715" s="1147"/>
    </row>
    <row r="716" spans="23:25" ht="15.75">
      <c r="W716" s="1147"/>
      <c r="X716" s="1147"/>
      <c r="Y716" s="1147"/>
    </row>
    <row r="717" spans="23:25" ht="15.75">
      <c r="W717" s="1147"/>
      <c r="X717" s="1147"/>
      <c r="Y717" s="1147"/>
    </row>
    <row r="718" spans="23:25" ht="15.75">
      <c r="W718" s="1147"/>
      <c r="X718" s="1147"/>
      <c r="Y718" s="1147"/>
    </row>
    <row r="719" spans="23:25" ht="15.75">
      <c r="W719" s="1147"/>
      <c r="X719" s="1147"/>
      <c r="Y719" s="1147"/>
    </row>
    <row r="720" spans="23:25" ht="15.75">
      <c r="W720" s="1147"/>
      <c r="X720" s="1147"/>
      <c r="Y720" s="1147"/>
    </row>
    <row r="721" spans="23:25" ht="15.75">
      <c r="W721" s="1147"/>
      <c r="X721" s="1147"/>
      <c r="Y721" s="1147"/>
    </row>
    <row r="722" spans="23:25" ht="15.75">
      <c r="W722" s="1147"/>
      <c r="X722" s="1147"/>
      <c r="Y722" s="1147"/>
    </row>
    <row r="723" spans="23:25" ht="15.75">
      <c r="W723" s="1147"/>
      <c r="X723" s="1147"/>
      <c r="Y723" s="1147"/>
    </row>
    <row r="724" spans="23:25" ht="15.75">
      <c r="W724" s="1147"/>
      <c r="X724" s="1147"/>
      <c r="Y724" s="1147"/>
    </row>
    <row r="725" spans="23:25" ht="15.75">
      <c r="W725" s="1147"/>
      <c r="X725" s="1147"/>
      <c r="Y725" s="1147"/>
    </row>
    <row r="726" spans="23:25" ht="15.75">
      <c r="W726" s="1147"/>
      <c r="X726" s="1147"/>
      <c r="Y726" s="1147"/>
    </row>
    <row r="727" spans="23:25" ht="15.75">
      <c r="W727" s="1147"/>
      <c r="X727" s="1147"/>
      <c r="Y727" s="1147"/>
    </row>
    <row r="728" spans="23:25" ht="15.75">
      <c r="W728" s="1147"/>
      <c r="X728" s="1147"/>
      <c r="Y728" s="1147"/>
    </row>
    <row r="729" spans="23:25" ht="15.75">
      <c r="W729" s="1147"/>
      <c r="X729" s="1147"/>
      <c r="Y729" s="1147"/>
    </row>
    <row r="730" spans="23:25" ht="15.75">
      <c r="W730" s="1147"/>
      <c r="X730" s="1147"/>
      <c r="Y730" s="1147"/>
    </row>
    <row r="731" spans="23:25" ht="15.75">
      <c r="W731" s="1147"/>
      <c r="X731" s="1147"/>
      <c r="Y731" s="1147"/>
    </row>
    <row r="732" spans="23:25" ht="15.75">
      <c r="W732" s="1147"/>
      <c r="X732" s="1147"/>
      <c r="Y732" s="1147"/>
    </row>
    <row r="733" spans="23:25" ht="15.75">
      <c r="W733" s="1147"/>
      <c r="X733" s="1147"/>
      <c r="Y733" s="1147"/>
    </row>
    <row r="734" spans="23:25" ht="15.75">
      <c r="W734" s="1147"/>
      <c r="X734" s="1147"/>
      <c r="Y734" s="1147"/>
    </row>
    <row r="735" spans="23:25" ht="15.75">
      <c r="W735" s="1147"/>
      <c r="X735" s="1147"/>
      <c r="Y735" s="1147"/>
    </row>
    <row r="736" spans="23:25" ht="15.75">
      <c r="W736" s="1147"/>
      <c r="X736" s="1147"/>
      <c r="Y736" s="1147"/>
    </row>
    <row r="737" spans="23:25" ht="15.75">
      <c r="W737" s="1147"/>
      <c r="X737" s="1147"/>
      <c r="Y737" s="1147"/>
    </row>
    <row r="738" spans="23:25" ht="15.75">
      <c r="W738" s="1147"/>
      <c r="X738" s="1147"/>
      <c r="Y738" s="1147"/>
    </row>
    <row r="739" spans="23:25" ht="15.75">
      <c r="W739" s="1147"/>
      <c r="X739" s="1147"/>
      <c r="Y739" s="1147"/>
    </row>
    <row r="740" spans="23:25" ht="15.75">
      <c r="W740" s="1147"/>
      <c r="X740" s="1147"/>
      <c r="Y740" s="1147"/>
    </row>
    <row r="741" spans="23:25" ht="15.75">
      <c r="W741" s="1147"/>
      <c r="X741" s="1147"/>
      <c r="Y741" s="1147"/>
    </row>
    <row r="742" spans="23:25" ht="15.75">
      <c r="W742" s="1147"/>
      <c r="X742" s="1147"/>
      <c r="Y742" s="1147"/>
    </row>
    <row r="743" spans="23:25" ht="15.75">
      <c r="W743" s="1147"/>
      <c r="X743" s="1147"/>
      <c r="Y743" s="1147"/>
    </row>
    <row r="744" spans="23:25" ht="15.75">
      <c r="W744" s="1147"/>
      <c r="X744" s="1147"/>
      <c r="Y744" s="1147"/>
    </row>
    <row r="745" spans="23:25" ht="15.75">
      <c r="W745" s="1147"/>
      <c r="X745" s="1147"/>
      <c r="Y745" s="1147"/>
    </row>
    <row r="746" spans="23:25" ht="15.75">
      <c r="W746" s="1147"/>
      <c r="X746" s="1147"/>
      <c r="Y746" s="1147"/>
    </row>
    <row r="747" spans="23:25" ht="15.75">
      <c r="W747" s="1147"/>
      <c r="X747" s="1147"/>
      <c r="Y747" s="1147"/>
    </row>
    <row r="748" spans="23:25" ht="15.75">
      <c r="W748" s="1147"/>
      <c r="X748" s="1147"/>
      <c r="Y748" s="1147"/>
    </row>
    <row r="749" spans="23:25" ht="15.75">
      <c r="W749" s="1147"/>
      <c r="X749" s="1147"/>
      <c r="Y749" s="1147"/>
    </row>
    <row r="750" spans="23:25" ht="15.75">
      <c r="W750" s="1147"/>
      <c r="X750" s="1147"/>
      <c r="Y750" s="1147"/>
    </row>
    <row r="751" spans="23:25" ht="15.75">
      <c r="W751" s="1147"/>
      <c r="X751" s="1147"/>
      <c r="Y751" s="1147"/>
    </row>
    <row r="752" spans="23:25" ht="15.75">
      <c r="W752" s="1147"/>
      <c r="X752" s="1147"/>
      <c r="Y752" s="1147"/>
    </row>
    <row r="753" spans="23:25" ht="15.75">
      <c r="W753" s="1147"/>
      <c r="X753" s="1147"/>
      <c r="Y753" s="1147"/>
    </row>
    <row r="754" spans="23:25" ht="15.75">
      <c r="W754" s="1147"/>
      <c r="X754" s="1147"/>
      <c r="Y754" s="1147"/>
    </row>
    <row r="755" spans="23:25" ht="15.75">
      <c r="W755" s="1147"/>
      <c r="X755" s="1147"/>
      <c r="Y755" s="1147"/>
    </row>
    <row r="756" spans="23:25" ht="15.75">
      <c r="W756" s="1147"/>
      <c r="X756" s="1147"/>
      <c r="Y756" s="1147"/>
    </row>
    <row r="757" spans="23:25" ht="15.75">
      <c r="W757" s="1147"/>
      <c r="X757" s="1147"/>
      <c r="Y757" s="1147"/>
    </row>
    <row r="758" spans="23:25" ht="15.75">
      <c r="W758" s="1147"/>
      <c r="X758" s="1147"/>
      <c r="Y758" s="1147"/>
    </row>
    <row r="759" spans="23:25" ht="15.75">
      <c r="W759" s="1147"/>
      <c r="X759" s="1147"/>
      <c r="Y759" s="1147"/>
    </row>
    <row r="760" spans="23:25" ht="15.75">
      <c r="W760" s="1147"/>
      <c r="X760" s="1147"/>
      <c r="Y760" s="1147"/>
    </row>
    <row r="761" spans="23:25" ht="15.75">
      <c r="W761" s="1147"/>
      <c r="X761" s="1147"/>
      <c r="Y761" s="1147"/>
    </row>
    <row r="762" spans="23:25" ht="15.75">
      <c r="W762" s="1147"/>
      <c r="X762" s="1147"/>
      <c r="Y762" s="1147"/>
    </row>
    <row r="763" spans="23:25" ht="15.75">
      <c r="W763" s="1147"/>
      <c r="X763" s="1147"/>
      <c r="Y763" s="1147"/>
    </row>
    <row r="764" spans="23:25" ht="15.75">
      <c r="W764" s="1147"/>
      <c r="X764" s="1147"/>
      <c r="Y764" s="1147"/>
    </row>
    <row r="765" spans="23:25" ht="15.75">
      <c r="W765" s="1147"/>
      <c r="X765" s="1147"/>
      <c r="Y765" s="1147"/>
    </row>
    <row r="766" spans="23:25" ht="15.75">
      <c r="W766" s="1147"/>
      <c r="X766" s="1147"/>
      <c r="Y766" s="1147"/>
    </row>
    <row r="767" spans="23:25" ht="15.75">
      <c r="W767" s="1147"/>
      <c r="X767" s="1147"/>
      <c r="Y767" s="1147"/>
    </row>
    <row r="768" spans="23:25" ht="15.75">
      <c r="W768" s="1147"/>
      <c r="X768" s="1147"/>
      <c r="Y768" s="1147"/>
    </row>
    <row r="769" spans="23:25" ht="15.75">
      <c r="W769" s="1147"/>
      <c r="X769" s="1147"/>
      <c r="Y769" s="1147"/>
    </row>
    <row r="770" spans="23:25" ht="15.75">
      <c r="W770" s="1147"/>
      <c r="X770" s="1147"/>
      <c r="Y770" s="1147"/>
    </row>
    <row r="771" spans="23:25" ht="15.75">
      <c r="W771" s="1147"/>
      <c r="X771" s="1147"/>
      <c r="Y771" s="1147"/>
    </row>
    <row r="772" spans="23:25" ht="15.75">
      <c r="W772" s="1147"/>
      <c r="X772" s="1147"/>
      <c r="Y772" s="1147"/>
    </row>
    <row r="773" spans="23:25" ht="15.75">
      <c r="W773" s="1147"/>
      <c r="X773" s="1147"/>
      <c r="Y773" s="1147"/>
    </row>
    <row r="774" spans="23:25" ht="15.75">
      <c r="W774" s="1147"/>
      <c r="X774" s="1147"/>
      <c r="Y774" s="1147"/>
    </row>
    <row r="775" spans="23:25" ht="15.75">
      <c r="W775" s="1147"/>
      <c r="X775" s="1147"/>
      <c r="Y775" s="1147"/>
    </row>
    <row r="776" spans="23:25" ht="15.75">
      <c r="W776" s="1147"/>
      <c r="X776" s="1147"/>
      <c r="Y776" s="1147"/>
    </row>
    <row r="777" spans="23:25" ht="15.75">
      <c r="W777" s="1147"/>
      <c r="X777" s="1147"/>
      <c r="Y777" s="1147"/>
    </row>
    <row r="778" spans="23:25" ht="15.75">
      <c r="W778" s="1147"/>
      <c r="X778" s="1147"/>
      <c r="Y778" s="1147"/>
    </row>
    <row r="779" spans="23:25" ht="15.75">
      <c r="W779" s="1147"/>
      <c r="X779" s="1147"/>
      <c r="Y779" s="1147"/>
    </row>
    <row r="780" spans="23:25" ht="15.75">
      <c r="W780" s="1147"/>
      <c r="X780" s="1147"/>
      <c r="Y780" s="1147"/>
    </row>
    <row r="781" spans="23:25" ht="15.75">
      <c r="W781" s="1147"/>
      <c r="X781" s="1147"/>
      <c r="Y781" s="1147"/>
    </row>
    <row r="782" spans="23:25" ht="15.75">
      <c r="W782" s="1147"/>
      <c r="X782" s="1147"/>
      <c r="Y782" s="1147"/>
    </row>
    <row r="783" spans="23:25" ht="15.75">
      <c r="W783" s="1147"/>
      <c r="X783" s="1147"/>
      <c r="Y783" s="1147"/>
    </row>
    <row r="784" spans="23:25" ht="15.75">
      <c r="W784" s="1147"/>
      <c r="X784" s="1147"/>
      <c r="Y784" s="1147"/>
    </row>
    <row r="785" spans="23:25" ht="15.75">
      <c r="W785" s="1147"/>
      <c r="X785" s="1147"/>
      <c r="Y785" s="1147"/>
    </row>
    <row r="786" spans="23:25" ht="15.75">
      <c r="W786" s="1147"/>
      <c r="X786" s="1147"/>
      <c r="Y786" s="1147"/>
    </row>
    <row r="787" spans="23:25" ht="15.75">
      <c r="W787" s="1147"/>
      <c r="X787" s="1147"/>
      <c r="Y787" s="1147"/>
    </row>
    <row r="788" spans="23:25" ht="15.75">
      <c r="W788" s="1147"/>
      <c r="X788" s="1147"/>
      <c r="Y788" s="1147"/>
    </row>
    <row r="789" spans="23:25" ht="15.75">
      <c r="W789" s="1147"/>
      <c r="X789" s="1147"/>
      <c r="Y789" s="1147"/>
    </row>
    <row r="790" spans="23:25" ht="15.75">
      <c r="W790" s="1147"/>
      <c r="X790" s="1147"/>
      <c r="Y790" s="1147"/>
    </row>
    <row r="791" spans="23:25" ht="15.75">
      <c r="W791" s="1147"/>
      <c r="X791" s="1147"/>
      <c r="Y791" s="1147"/>
    </row>
    <row r="792" spans="23:25" ht="15.75">
      <c r="W792" s="1147"/>
      <c r="X792" s="1147"/>
      <c r="Y792" s="1147"/>
    </row>
    <row r="793" spans="23:25" ht="15.75">
      <c r="W793" s="1147"/>
      <c r="X793" s="1147"/>
      <c r="Y793" s="1147"/>
    </row>
    <row r="794" spans="23:25" ht="15.75">
      <c r="W794" s="1147"/>
      <c r="X794" s="1147"/>
      <c r="Y794" s="1147"/>
    </row>
    <row r="795" spans="23:25" ht="15.75">
      <c r="W795" s="1147"/>
      <c r="X795" s="1147"/>
      <c r="Y795" s="1147"/>
    </row>
    <row r="796" spans="23:25" ht="15.75">
      <c r="W796" s="1147"/>
      <c r="X796" s="1147"/>
      <c r="Y796" s="1147"/>
    </row>
    <row r="797" spans="23:25" ht="15.75">
      <c r="W797" s="1147"/>
      <c r="X797" s="1147"/>
      <c r="Y797" s="1147"/>
    </row>
    <row r="798" spans="23:25" ht="15.75">
      <c r="W798" s="1147"/>
      <c r="X798" s="1147"/>
      <c r="Y798" s="1147"/>
    </row>
    <row r="799" spans="23:25" ht="15.75">
      <c r="W799" s="1147"/>
      <c r="X799" s="1147"/>
      <c r="Y799" s="1147"/>
    </row>
    <row r="800" spans="23:25" ht="15.75">
      <c r="W800" s="1147"/>
      <c r="X800" s="1147"/>
      <c r="Y800" s="1147"/>
    </row>
    <row r="801" spans="23:25" ht="15.75">
      <c r="W801" s="1147"/>
      <c r="X801" s="1147"/>
      <c r="Y801" s="1147"/>
    </row>
    <row r="802" spans="23:25" ht="15.75">
      <c r="W802" s="1147"/>
      <c r="X802" s="1147"/>
      <c r="Y802" s="1147"/>
    </row>
    <row r="803" spans="23:25" ht="15.75">
      <c r="W803" s="1147"/>
      <c r="X803" s="1147"/>
      <c r="Y803" s="1147"/>
    </row>
    <row r="804" spans="23:25" ht="15.75">
      <c r="W804" s="1147"/>
      <c r="X804" s="1147"/>
      <c r="Y804" s="1147"/>
    </row>
    <row r="805" spans="23:25" ht="15.75">
      <c r="W805" s="1147"/>
      <c r="X805" s="1147"/>
      <c r="Y805" s="1147"/>
    </row>
    <row r="806" spans="23:25" ht="15.75">
      <c r="W806" s="1147"/>
      <c r="X806" s="1147"/>
      <c r="Y806" s="1147"/>
    </row>
    <row r="807" spans="23:25" ht="15.75">
      <c r="W807" s="1147"/>
      <c r="X807" s="1147"/>
      <c r="Y807" s="1147"/>
    </row>
    <row r="808" spans="23:25" ht="15.75">
      <c r="W808" s="1147"/>
      <c r="X808" s="1147"/>
      <c r="Y808" s="1147"/>
    </row>
    <row r="809" spans="23:25" ht="15.75">
      <c r="W809" s="1147"/>
      <c r="X809" s="1147"/>
      <c r="Y809" s="1147"/>
    </row>
    <row r="810" spans="23:25" ht="15.75">
      <c r="W810" s="1147"/>
      <c r="X810" s="1147"/>
      <c r="Y810" s="1147"/>
    </row>
    <row r="811" spans="23:25" ht="15.75">
      <c r="W811" s="1147"/>
      <c r="X811" s="1147"/>
      <c r="Y811" s="1147"/>
    </row>
    <row r="812" spans="23:25" ht="15.75">
      <c r="W812" s="1147"/>
      <c r="X812" s="1147"/>
      <c r="Y812" s="1147"/>
    </row>
    <row r="813" spans="23:25" ht="15.75">
      <c r="W813" s="1147"/>
      <c r="X813" s="1147"/>
      <c r="Y813" s="1147"/>
    </row>
    <row r="814" spans="23:25" ht="15.75">
      <c r="W814" s="1147"/>
      <c r="X814" s="1147"/>
      <c r="Y814" s="1147"/>
    </row>
    <row r="815" spans="23:25" ht="15.75">
      <c r="W815" s="1147"/>
      <c r="X815" s="1147"/>
      <c r="Y815" s="1147"/>
    </row>
    <row r="816" spans="23:25" ht="15.75">
      <c r="W816" s="1147"/>
      <c r="X816" s="1147"/>
      <c r="Y816" s="1147"/>
    </row>
    <row r="817" spans="23:25" ht="15.75">
      <c r="W817" s="1147"/>
      <c r="X817" s="1147"/>
      <c r="Y817" s="1147"/>
    </row>
    <row r="818" spans="23:25" ht="15.75">
      <c r="W818" s="1147"/>
      <c r="X818" s="1147"/>
      <c r="Y818" s="1147"/>
    </row>
    <row r="819" spans="23:25" ht="15.75">
      <c r="W819" s="1147"/>
      <c r="X819" s="1147"/>
      <c r="Y819" s="1147"/>
    </row>
    <row r="820" spans="23:25" ht="15.75">
      <c r="W820" s="1147"/>
      <c r="X820" s="1147"/>
      <c r="Y820" s="1147"/>
    </row>
    <row r="821" spans="23:25" ht="15.75">
      <c r="W821" s="1147"/>
      <c r="X821" s="1147"/>
      <c r="Y821" s="1147"/>
    </row>
    <row r="822" spans="23:25" ht="15.75">
      <c r="W822" s="1147"/>
      <c r="X822" s="1147"/>
      <c r="Y822" s="1147"/>
    </row>
    <row r="823" spans="23:25" ht="15.75">
      <c r="W823" s="1147"/>
      <c r="X823" s="1147"/>
      <c r="Y823" s="1147"/>
    </row>
    <row r="824" spans="23:25" ht="15.75">
      <c r="W824" s="1147"/>
      <c r="X824" s="1147"/>
      <c r="Y824" s="1147"/>
    </row>
    <row r="825" spans="23:25" ht="15.75">
      <c r="W825" s="1147"/>
      <c r="X825" s="1147"/>
      <c r="Y825" s="1147"/>
    </row>
    <row r="826" spans="23:25" ht="15.75">
      <c r="W826" s="1147"/>
      <c r="X826" s="1147"/>
      <c r="Y826" s="1147"/>
    </row>
    <row r="827" spans="23:25" ht="15.75">
      <c r="W827" s="1147"/>
      <c r="X827" s="1147"/>
      <c r="Y827" s="1147"/>
    </row>
    <row r="828" spans="23:25" ht="15.75">
      <c r="W828" s="1147"/>
      <c r="X828" s="1147"/>
      <c r="Y828" s="1147"/>
    </row>
    <row r="829" spans="23:25" ht="15.75">
      <c r="W829" s="1147"/>
      <c r="X829" s="1147"/>
      <c r="Y829" s="1147"/>
    </row>
    <row r="830" spans="23:25" ht="15.75">
      <c r="W830" s="1147"/>
      <c r="X830" s="1147"/>
      <c r="Y830" s="1147"/>
    </row>
    <row r="831" spans="23:25" ht="15.75">
      <c r="W831" s="1147"/>
      <c r="X831" s="1147"/>
      <c r="Y831" s="1147"/>
    </row>
    <row r="832" spans="23:25" ht="15.75">
      <c r="W832" s="1147"/>
      <c r="X832" s="1147"/>
      <c r="Y832" s="1147"/>
    </row>
    <row r="833" spans="23:25" ht="15.75">
      <c r="W833" s="1147"/>
      <c r="X833" s="1147"/>
      <c r="Y833" s="1147"/>
    </row>
    <row r="834" spans="23:25" ht="15.75">
      <c r="W834" s="1147"/>
      <c r="X834" s="1147"/>
      <c r="Y834" s="1147"/>
    </row>
    <row r="835" spans="23:25" ht="15.75">
      <c r="W835" s="1147"/>
      <c r="X835" s="1147"/>
      <c r="Y835" s="1147"/>
    </row>
    <row r="836" spans="23:25" ht="15.75">
      <c r="W836" s="1147"/>
      <c r="X836" s="1147"/>
      <c r="Y836" s="1147"/>
    </row>
    <row r="837" spans="23:25" ht="15.75">
      <c r="W837" s="1147"/>
      <c r="X837" s="1147"/>
      <c r="Y837" s="1147"/>
    </row>
    <row r="838" spans="23:25" ht="15.75">
      <c r="W838" s="1147"/>
      <c r="X838" s="1147"/>
      <c r="Y838" s="1147"/>
    </row>
    <row r="839" spans="23:25" ht="15.75">
      <c r="W839" s="1147"/>
      <c r="X839" s="1147"/>
      <c r="Y839" s="1147"/>
    </row>
    <row r="840" spans="23:25" ht="15.75">
      <c r="W840" s="1147"/>
      <c r="X840" s="1147"/>
      <c r="Y840" s="1147"/>
    </row>
    <row r="841" spans="23:25" ht="15.75">
      <c r="W841" s="1147"/>
      <c r="X841" s="1147"/>
      <c r="Y841" s="1147"/>
    </row>
    <row r="842" spans="23:25" ht="15.75">
      <c r="W842" s="1147"/>
      <c r="X842" s="1147"/>
      <c r="Y842" s="1147"/>
    </row>
    <row r="843" spans="23:25" ht="15.75">
      <c r="W843" s="1147"/>
      <c r="X843" s="1147"/>
      <c r="Y843" s="1147"/>
    </row>
    <row r="844" spans="23:25" ht="15.75">
      <c r="W844" s="1147"/>
      <c r="X844" s="1147"/>
      <c r="Y844" s="1147"/>
    </row>
    <row r="845" spans="23:25" ht="15.75">
      <c r="W845" s="1147"/>
      <c r="X845" s="1147"/>
      <c r="Y845" s="1147"/>
    </row>
    <row r="846" spans="23:25" ht="15.75">
      <c r="W846" s="1147"/>
      <c r="X846" s="1147"/>
      <c r="Y846" s="1147"/>
    </row>
    <row r="847" spans="23:25" ht="15.75">
      <c r="W847" s="1147"/>
      <c r="X847" s="1147"/>
      <c r="Y847" s="1147"/>
    </row>
    <row r="848" spans="23:25" ht="15.75">
      <c r="W848" s="1147"/>
      <c r="X848" s="1147"/>
      <c r="Y848" s="1147"/>
    </row>
    <row r="849" spans="23:25" ht="15.75">
      <c r="W849" s="1147"/>
      <c r="X849" s="1147"/>
      <c r="Y849" s="1147"/>
    </row>
    <row r="850" spans="23:25" ht="15.75">
      <c r="W850" s="1147"/>
      <c r="X850" s="1147"/>
      <c r="Y850" s="1147"/>
    </row>
    <row r="851" spans="23:25" ht="15.75">
      <c r="W851" s="1147"/>
      <c r="X851" s="1147"/>
      <c r="Y851" s="1147"/>
    </row>
    <row r="852" spans="23:25" ht="15.75">
      <c r="W852" s="1147"/>
      <c r="X852" s="1147"/>
      <c r="Y852" s="1147"/>
    </row>
    <row r="853" spans="23:25" ht="15.75">
      <c r="W853" s="1147"/>
      <c r="X853" s="1147"/>
      <c r="Y853" s="1147"/>
    </row>
    <row r="854" spans="23:25" ht="15.75">
      <c r="W854" s="1147"/>
      <c r="X854" s="1147"/>
      <c r="Y854" s="1147"/>
    </row>
    <row r="855" spans="23:25" ht="15.75">
      <c r="W855" s="1147"/>
      <c r="X855" s="1147"/>
      <c r="Y855" s="1147"/>
    </row>
    <row r="856" spans="23:25" ht="15.75">
      <c r="W856" s="1147"/>
      <c r="X856" s="1147"/>
      <c r="Y856" s="1147"/>
    </row>
    <row r="857" spans="23:25" ht="15.75">
      <c r="W857" s="1147"/>
      <c r="X857" s="1147"/>
      <c r="Y857" s="1147"/>
    </row>
    <row r="858" spans="23:25" ht="15.75">
      <c r="W858" s="1147"/>
      <c r="X858" s="1147"/>
      <c r="Y858" s="1147"/>
    </row>
    <row r="859" spans="23:25" ht="15.75">
      <c r="W859" s="1147"/>
      <c r="X859" s="1147"/>
      <c r="Y859" s="1147"/>
    </row>
    <row r="860" spans="23:25" ht="15.75">
      <c r="W860" s="1147"/>
      <c r="X860" s="1147"/>
      <c r="Y860" s="1147"/>
    </row>
    <row r="861" spans="23:25" ht="15.75">
      <c r="W861" s="1147"/>
      <c r="X861" s="1147"/>
      <c r="Y861" s="1147"/>
    </row>
    <row r="862" spans="23:25" ht="15.75">
      <c r="W862" s="1147"/>
      <c r="X862" s="1147"/>
      <c r="Y862" s="1147"/>
    </row>
    <row r="863" spans="23:25" ht="15.75">
      <c r="W863" s="1147"/>
      <c r="X863" s="1147"/>
      <c r="Y863" s="1147"/>
    </row>
    <row r="864" spans="23:25" ht="15.75">
      <c r="W864" s="1147"/>
      <c r="X864" s="1147"/>
      <c r="Y864" s="1147"/>
    </row>
    <row r="865" spans="23:25" ht="15.75">
      <c r="W865" s="1147"/>
      <c r="X865" s="1147"/>
      <c r="Y865" s="1147"/>
    </row>
    <row r="866" spans="23:25" ht="15.75">
      <c r="W866" s="1147"/>
      <c r="X866" s="1147"/>
      <c r="Y866" s="1147"/>
    </row>
    <row r="867" spans="23:25" ht="15.75">
      <c r="W867" s="1147"/>
      <c r="X867" s="1147"/>
      <c r="Y867" s="1147"/>
    </row>
    <row r="868" spans="23:25" ht="15.75">
      <c r="W868" s="1147"/>
      <c r="X868" s="1147"/>
      <c r="Y868" s="1147"/>
    </row>
    <row r="869" spans="23:25" ht="15.75">
      <c r="W869" s="1147"/>
      <c r="X869" s="1147"/>
      <c r="Y869" s="1147"/>
    </row>
    <row r="870" spans="23:25" ht="15.75">
      <c r="W870" s="1147"/>
      <c r="X870" s="1147"/>
      <c r="Y870" s="1147"/>
    </row>
    <row r="871" spans="23:25" ht="15.75">
      <c r="W871" s="1147"/>
      <c r="X871" s="1147"/>
      <c r="Y871" s="1147"/>
    </row>
    <row r="872" spans="23:25" ht="15.75">
      <c r="W872" s="1147"/>
      <c r="X872" s="1147"/>
      <c r="Y872" s="1147"/>
    </row>
    <row r="873" spans="23:25" ht="15.75">
      <c r="W873" s="1147"/>
      <c r="X873" s="1147"/>
      <c r="Y873" s="1147"/>
    </row>
    <row r="874" spans="23:25" ht="15.75">
      <c r="W874" s="1147"/>
      <c r="X874" s="1147"/>
      <c r="Y874" s="1147"/>
    </row>
    <row r="875" spans="23:25" ht="15.75">
      <c r="W875" s="1147"/>
      <c r="X875" s="1147"/>
      <c r="Y875" s="1147"/>
    </row>
    <row r="876" spans="23:25" ht="15.75">
      <c r="W876" s="1147"/>
      <c r="X876" s="1147"/>
      <c r="Y876" s="1147"/>
    </row>
    <row r="877" spans="23:25" ht="15.75">
      <c r="W877" s="1147"/>
      <c r="X877" s="1147"/>
      <c r="Y877" s="1147"/>
    </row>
    <row r="878" spans="23:25" ht="15.75">
      <c r="W878" s="1147"/>
      <c r="X878" s="1147"/>
      <c r="Y878" s="1147"/>
    </row>
    <row r="879" spans="23:25" ht="15.75">
      <c r="W879" s="1147"/>
      <c r="X879" s="1147"/>
      <c r="Y879" s="1147"/>
    </row>
    <row r="880" spans="23:25" ht="15.75">
      <c r="W880" s="1147"/>
      <c r="X880" s="1147"/>
      <c r="Y880" s="1147"/>
    </row>
    <row r="881" spans="23:25" ht="15.75">
      <c r="W881" s="1147"/>
      <c r="X881" s="1147"/>
      <c r="Y881" s="1147"/>
    </row>
    <row r="882" spans="23:25" ht="15.75">
      <c r="W882" s="1147"/>
      <c r="X882" s="1147"/>
      <c r="Y882" s="1147"/>
    </row>
    <row r="883" spans="23:25" ht="15.75">
      <c r="W883" s="1147"/>
      <c r="X883" s="1147"/>
      <c r="Y883" s="1147"/>
    </row>
    <row r="884" spans="23:25" ht="15.75">
      <c r="W884" s="1147"/>
      <c r="X884" s="1147"/>
      <c r="Y884" s="1147"/>
    </row>
    <row r="885" spans="23:25" ht="15.75">
      <c r="W885" s="1147"/>
      <c r="X885" s="1147"/>
      <c r="Y885" s="1147"/>
    </row>
    <row r="886" spans="23:25" ht="15.75">
      <c r="W886" s="1147"/>
      <c r="X886" s="1147"/>
      <c r="Y886" s="1147"/>
    </row>
    <row r="887" spans="23:25" ht="15.75">
      <c r="W887" s="1147"/>
      <c r="X887" s="1147"/>
      <c r="Y887" s="1147"/>
    </row>
    <row r="888" spans="23:25" ht="15.75">
      <c r="W888" s="1147"/>
      <c r="X888" s="1147"/>
      <c r="Y888" s="1147"/>
    </row>
    <row r="889" spans="23:25" ht="15.75">
      <c r="W889" s="1147"/>
      <c r="X889" s="1147"/>
      <c r="Y889" s="1147"/>
    </row>
    <row r="890" spans="23:25" ht="15.75">
      <c r="W890" s="1147"/>
      <c r="X890" s="1147"/>
      <c r="Y890" s="1147"/>
    </row>
    <row r="891" spans="23:25" ht="15.75">
      <c r="W891" s="1147"/>
      <c r="X891" s="1147"/>
      <c r="Y891" s="1147"/>
    </row>
    <row r="892" spans="23:25" ht="15.75">
      <c r="W892" s="1147"/>
      <c r="X892" s="1147"/>
      <c r="Y892" s="1147"/>
    </row>
    <row r="893" spans="23:25" ht="15.75">
      <c r="W893" s="1147"/>
      <c r="X893" s="1147"/>
      <c r="Y893" s="1147"/>
    </row>
    <row r="894" spans="23:25" ht="15.75">
      <c r="W894" s="1147"/>
      <c r="X894" s="1147"/>
      <c r="Y894" s="1147"/>
    </row>
    <row r="895" spans="23:25" ht="15.75">
      <c r="W895" s="1147"/>
      <c r="X895" s="1147"/>
      <c r="Y895" s="1147"/>
    </row>
    <row r="896" spans="23:25" ht="15.75">
      <c r="W896" s="1147"/>
      <c r="X896" s="1147"/>
      <c r="Y896" s="1147"/>
    </row>
    <row r="897" spans="23:25" ht="15.75">
      <c r="W897" s="1147"/>
      <c r="X897" s="1147"/>
      <c r="Y897" s="1147"/>
    </row>
    <row r="898" spans="23:25" ht="15.75">
      <c r="W898" s="1147"/>
      <c r="X898" s="1147"/>
      <c r="Y898" s="1147"/>
    </row>
    <row r="899" spans="23:25" ht="15.75">
      <c r="W899" s="1147"/>
      <c r="X899" s="1147"/>
      <c r="Y899" s="1147"/>
    </row>
    <row r="900" spans="23:25" ht="15.75">
      <c r="W900" s="1147"/>
      <c r="X900" s="1147"/>
      <c r="Y900" s="1147"/>
    </row>
    <row r="901" spans="23:25" ht="15.75">
      <c r="W901" s="1147"/>
      <c r="X901" s="1147"/>
      <c r="Y901" s="1147"/>
    </row>
    <row r="902" spans="23:25" ht="15.75">
      <c r="W902" s="1147"/>
      <c r="X902" s="1147"/>
      <c r="Y902" s="1147"/>
    </row>
    <row r="903" spans="23:25" ht="15.75">
      <c r="W903" s="1147"/>
      <c r="X903" s="1147"/>
      <c r="Y903" s="1147"/>
    </row>
    <row r="904" spans="23:25" ht="15.75">
      <c r="W904" s="1147"/>
      <c r="X904" s="1147"/>
      <c r="Y904" s="1147"/>
    </row>
    <row r="905" spans="23:25" ht="15.75">
      <c r="W905" s="1147"/>
      <c r="X905" s="1147"/>
      <c r="Y905" s="1147"/>
    </row>
    <row r="906" spans="23:25" ht="15.75">
      <c r="W906" s="1147"/>
      <c r="X906" s="1147"/>
      <c r="Y906" s="1147"/>
    </row>
    <row r="907" spans="23:25" ht="15.75">
      <c r="W907" s="1147"/>
      <c r="X907" s="1147"/>
      <c r="Y907" s="1147"/>
    </row>
    <row r="908" spans="23:25" ht="15.75">
      <c r="W908" s="1147"/>
      <c r="X908" s="1147"/>
      <c r="Y908" s="1147"/>
    </row>
    <row r="909" spans="23:25" ht="15.75">
      <c r="W909" s="1147"/>
      <c r="X909" s="1147"/>
      <c r="Y909" s="1147"/>
    </row>
    <row r="910" spans="23:25" ht="15.75">
      <c r="W910" s="1147"/>
      <c r="X910" s="1147"/>
      <c r="Y910" s="1147"/>
    </row>
    <row r="911" spans="23:25" ht="15.75">
      <c r="W911" s="1147"/>
      <c r="X911" s="1147"/>
      <c r="Y911" s="1147"/>
    </row>
    <row r="912" spans="23:25" ht="15.75">
      <c r="W912" s="1147"/>
      <c r="X912" s="1147"/>
      <c r="Y912" s="1147"/>
    </row>
    <row r="913" spans="23:25" ht="15.75">
      <c r="W913" s="1147"/>
      <c r="X913" s="1147"/>
      <c r="Y913" s="1147"/>
    </row>
    <row r="914" spans="23:25" ht="15.75">
      <c r="W914" s="1147"/>
      <c r="X914" s="1147"/>
      <c r="Y914" s="1147"/>
    </row>
    <row r="915" spans="23:25" ht="15.75">
      <c r="W915" s="1147"/>
      <c r="X915" s="1147"/>
      <c r="Y915" s="1147"/>
    </row>
    <row r="916" spans="23:25" ht="15.75">
      <c r="W916" s="1147"/>
      <c r="X916" s="1147"/>
      <c r="Y916" s="1147"/>
    </row>
    <row r="917" spans="23:25" ht="15.75">
      <c r="W917" s="1147"/>
      <c r="X917" s="1147"/>
      <c r="Y917" s="1147"/>
    </row>
    <row r="918" spans="23:25" ht="15.75">
      <c r="W918" s="1147"/>
      <c r="X918" s="1147"/>
      <c r="Y918" s="1147"/>
    </row>
    <row r="919" spans="23:25" ht="15.75">
      <c r="W919" s="1147"/>
      <c r="X919" s="1147"/>
      <c r="Y919" s="1147"/>
    </row>
    <row r="920" spans="23:25" ht="15.75">
      <c r="W920" s="1147"/>
      <c r="X920" s="1147"/>
      <c r="Y920" s="1147"/>
    </row>
    <row r="921" spans="23:25" ht="15.75">
      <c r="W921" s="1147"/>
      <c r="X921" s="1147"/>
      <c r="Y921" s="1147"/>
    </row>
    <row r="922" spans="23:25" ht="15.75">
      <c r="W922" s="1147"/>
      <c r="X922" s="1147"/>
      <c r="Y922" s="1147"/>
    </row>
    <row r="923" spans="23:25" ht="15.75">
      <c r="W923" s="1147"/>
      <c r="X923" s="1147"/>
      <c r="Y923" s="1147"/>
    </row>
    <row r="924" spans="23:25" ht="15.75">
      <c r="W924" s="1147"/>
      <c r="X924" s="1147"/>
      <c r="Y924" s="1147"/>
    </row>
    <row r="925" spans="23:25" ht="15.75">
      <c r="W925" s="1147"/>
      <c r="X925" s="1147"/>
      <c r="Y925" s="1147"/>
    </row>
    <row r="926" spans="23:25" ht="15.75">
      <c r="W926" s="1147"/>
      <c r="X926" s="1147"/>
      <c r="Y926" s="1147"/>
    </row>
    <row r="927" spans="23:25" ht="15.75">
      <c r="W927" s="1147"/>
      <c r="X927" s="1147"/>
      <c r="Y927" s="1147"/>
    </row>
    <row r="928" spans="23:25" ht="15.75">
      <c r="W928" s="1147"/>
      <c r="X928" s="1147"/>
      <c r="Y928" s="1147"/>
    </row>
    <row r="929" spans="23:25" ht="15.75">
      <c r="W929" s="1147"/>
      <c r="X929" s="1147"/>
      <c r="Y929" s="1147"/>
    </row>
    <row r="930" spans="23:25" ht="15.75">
      <c r="W930" s="1147"/>
      <c r="X930" s="1147"/>
      <c r="Y930" s="1147"/>
    </row>
    <row r="931" spans="23:25" ht="15.75">
      <c r="W931" s="1147"/>
      <c r="X931" s="1147"/>
      <c r="Y931" s="1147"/>
    </row>
    <row r="932" spans="23:25" ht="15.75">
      <c r="W932" s="1147"/>
      <c r="X932" s="1147"/>
      <c r="Y932" s="1147"/>
    </row>
    <row r="933" spans="23:25" ht="15.75">
      <c r="W933" s="1147"/>
      <c r="X933" s="1147"/>
      <c r="Y933" s="1147"/>
    </row>
    <row r="934" spans="23:25" ht="15.75">
      <c r="W934" s="1147"/>
      <c r="X934" s="1147"/>
      <c r="Y934" s="1147"/>
    </row>
    <row r="935" spans="23:25" ht="15.75">
      <c r="W935" s="1147"/>
      <c r="X935" s="1147"/>
      <c r="Y935" s="1147"/>
    </row>
    <row r="936" spans="23:25" ht="15.75">
      <c r="W936" s="1147"/>
      <c r="X936" s="1147"/>
      <c r="Y936" s="1147"/>
    </row>
    <row r="937" spans="23:25" ht="15.75">
      <c r="W937" s="1147"/>
      <c r="X937" s="1147"/>
      <c r="Y937" s="1147"/>
    </row>
    <row r="938" spans="23:25" ht="15.75">
      <c r="W938" s="1147"/>
      <c r="X938" s="1147"/>
      <c r="Y938" s="1147"/>
    </row>
    <row r="939" spans="23:25" ht="15.75">
      <c r="W939" s="1147"/>
      <c r="X939" s="1147"/>
      <c r="Y939" s="1147"/>
    </row>
    <row r="940" spans="23:25" ht="15.75">
      <c r="W940" s="1147"/>
      <c r="X940" s="1147"/>
      <c r="Y940" s="1147"/>
    </row>
    <row r="941" spans="23:25" ht="15.75">
      <c r="W941" s="1147"/>
      <c r="X941" s="1147"/>
      <c r="Y941" s="1147"/>
    </row>
    <row r="942" spans="23:25" ht="15.75">
      <c r="W942" s="1147"/>
      <c r="X942" s="1147"/>
      <c r="Y942" s="1147"/>
    </row>
    <row r="943" spans="23:25" ht="15.75">
      <c r="W943" s="1147"/>
      <c r="X943" s="1147"/>
      <c r="Y943" s="1147"/>
    </row>
    <row r="944" spans="23:25" ht="15.75">
      <c r="W944" s="1147"/>
      <c r="X944" s="1147"/>
      <c r="Y944" s="1147"/>
    </row>
    <row r="945" spans="23:25" ht="15.75">
      <c r="W945" s="1147"/>
      <c r="X945" s="1147"/>
      <c r="Y945" s="1147"/>
    </row>
    <row r="946" spans="23:25" ht="15.75">
      <c r="W946" s="1147"/>
      <c r="X946" s="1147"/>
      <c r="Y946" s="1147"/>
    </row>
    <row r="947" spans="23:25" ht="15.75">
      <c r="W947" s="1147"/>
      <c r="X947" s="1147"/>
      <c r="Y947" s="1147"/>
    </row>
    <row r="948" spans="23:25" ht="15.75">
      <c r="W948" s="1147"/>
      <c r="X948" s="1147"/>
      <c r="Y948" s="1147"/>
    </row>
    <row r="949" spans="23:25" ht="15.75">
      <c r="W949" s="1147"/>
      <c r="X949" s="1147"/>
      <c r="Y949" s="1147"/>
    </row>
    <row r="950" spans="23:25" ht="15.75">
      <c r="W950" s="1147"/>
      <c r="X950" s="1147"/>
      <c r="Y950" s="1147"/>
    </row>
    <row r="951" spans="23:25" ht="15.75">
      <c r="W951" s="1147"/>
      <c r="X951" s="1147"/>
      <c r="Y951" s="1147"/>
    </row>
    <row r="952" spans="23:25" ht="15.75">
      <c r="W952" s="1147"/>
      <c r="X952" s="1147"/>
      <c r="Y952" s="1147"/>
    </row>
    <row r="953" spans="23:25" ht="15.75">
      <c r="W953" s="1147"/>
      <c r="X953" s="1147"/>
      <c r="Y953" s="1147"/>
    </row>
    <row r="954" spans="23:25" ht="15.75">
      <c r="W954" s="1147"/>
      <c r="X954" s="1147"/>
      <c r="Y954" s="1147"/>
    </row>
    <row r="955" spans="23:25" ht="15.75">
      <c r="W955" s="1147"/>
      <c r="X955" s="1147"/>
      <c r="Y955" s="1147"/>
    </row>
    <row r="956" spans="23:25" ht="15.75">
      <c r="W956" s="1147"/>
      <c r="X956" s="1147"/>
      <c r="Y956" s="1147"/>
    </row>
    <row r="957" spans="23:25" ht="15.75">
      <c r="W957" s="1147"/>
      <c r="X957" s="1147"/>
      <c r="Y957" s="1147"/>
    </row>
    <row r="958" spans="23:25" ht="15.75">
      <c r="W958" s="1147"/>
      <c r="X958" s="1147"/>
      <c r="Y958" s="1147"/>
    </row>
    <row r="959" spans="23:25" ht="15.75">
      <c r="W959" s="1147"/>
      <c r="X959" s="1147"/>
      <c r="Y959" s="1147"/>
    </row>
    <row r="960" spans="23:25" ht="15.75">
      <c r="W960" s="1147"/>
      <c r="X960" s="1147"/>
      <c r="Y960" s="1147"/>
    </row>
    <row r="961" spans="23:25" ht="15.75">
      <c r="W961" s="1147"/>
      <c r="X961" s="1147"/>
      <c r="Y961" s="1147"/>
    </row>
    <row r="962" spans="23:25" ht="15.75">
      <c r="W962" s="1147"/>
      <c r="X962" s="1147"/>
      <c r="Y962" s="1147"/>
    </row>
    <row r="963" spans="23:25" ht="15.75">
      <c r="W963" s="1147"/>
      <c r="X963" s="1147"/>
      <c r="Y963" s="1147"/>
    </row>
    <row r="964" spans="23:25" ht="15.75">
      <c r="W964" s="1147"/>
      <c r="X964" s="1147"/>
      <c r="Y964" s="1147"/>
    </row>
    <row r="965" spans="23:25" ht="15.75">
      <c r="W965" s="1147"/>
      <c r="X965" s="1147"/>
      <c r="Y965" s="1147"/>
    </row>
    <row r="966" spans="23:25" ht="15.75">
      <c r="W966" s="1147"/>
      <c r="X966" s="1147"/>
      <c r="Y966" s="1147"/>
    </row>
    <row r="967" spans="23:25" ht="15.75">
      <c r="W967" s="1147"/>
      <c r="X967" s="1147"/>
      <c r="Y967" s="1147"/>
    </row>
    <row r="968" spans="23:25" ht="15.75">
      <c r="W968" s="1147"/>
      <c r="X968" s="1147"/>
      <c r="Y968" s="1147"/>
    </row>
    <row r="969" spans="23:25" ht="15.75">
      <c r="W969" s="1147"/>
      <c r="X969" s="1147"/>
      <c r="Y969" s="1147"/>
    </row>
    <row r="970" spans="23:25" ht="15.75">
      <c r="W970" s="1147"/>
      <c r="X970" s="1147"/>
      <c r="Y970" s="1147"/>
    </row>
    <row r="971" spans="23:25" ht="15.75">
      <c r="W971" s="1147"/>
      <c r="X971" s="1147"/>
      <c r="Y971" s="1147"/>
    </row>
    <row r="972" spans="23:25" ht="15.75">
      <c r="W972" s="1147"/>
      <c r="X972" s="1147"/>
      <c r="Y972" s="1147"/>
    </row>
    <row r="973" spans="23:25" ht="15.75">
      <c r="W973" s="1147"/>
      <c r="X973" s="1147"/>
      <c r="Y973" s="1147"/>
    </row>
    <row r="974" spans="23:25" ht="15.75">
      <c r="W974" s="1147"/>
      <c r="X974" s="1147"/>
      <c r="Y974" s="1147"/>
    </row>
    <row r="975" spans="23:25" ht="15.75">
      <c r="W975" s="1147"/>
      <c r="X975" s="1147"/>
      <c r="Y975" s="1147"/>
    </row>
    <row r="976" spans="23:25" ht="15.75">
      <c r="W976" s="1147"/>
      <c r="X976" s="1147"/>
      <c r="Y976" s="1147"/>
    </row>
    <row r="977" spans="23:25" ht="15.75">
      <c r="W977" s="1147"/>
      <c r="X977" s="1147"/>
      <c r="Y977" s="1147"/>
    </row>
    <row r="978" spans="23:25" ht="15.75">
      <c r="W978" s="1147"/>
      <c r="X978" s="1147"/>
      <c r="Y978" s="1147"/>
    </row>
    <row r="979" spans="23:25" ht="15.75">
      <c r="W979" s="1147"/>
      <c r="X979" s="1147"/>
      <c r="Y979" s="1147"/>
    </row>
    <row r="980" spans="23:25" ht="15.75">
      <c r="W980" s="1147"/>
      <c r="X980" s="1147"/>
      <c r="Y980" s="1147"/>
    </row>
    <row r="981" spans="23:25" ht="15.75">
      <c r="W981" s="1147"/>
      <c r="X981" s="1147"/>
      <c r="Y981" s="1147"/>
    </row>
    <row r="982" spans="23:25" ht="15.75">
      <c r="W982" s="1147"/>
      <c r="X982" s="1147"/>
      <c r="Y982" s="1147"/>
    </row>
    <row r="983" spans="23:25" ht="15.75">
      <c r="W983" s="1147"/>
      <c r="X983" s="1147"/>
      <c r="Y983" s="1147"/>
    </row>
    <row r="984" spans="23:25" ht="15.75">
      <c r="W984" s="1147"/>
      <c r="X984" s="1147"/>
      <c r="Y984" s="1147"/>
    </row>
    <row r="985" spans="23:25" ht="15.75">
      <c r="W985" s="1147"/>
      <c r="X985" s="1147"/>
      <c r="Y985" s="1147"/>
    </row>
    <row r="986" spans="23:25" ht="15.75">
      <c r="W986" s="1147"/>
      <c r="X986" s="1147"/>
      <c r="Y986" s="1147"/>
    </row>
    <row r="987" spans="23:25" ht="15.75">
      <c r="W987" s="1147"/>
      <c r="X987" s="1147"/>
      <c r="Y987" s="1147"/>
    </row>
    <row r="988" spans="23:25" ht="15.75">
      <c r="W988" s="1147"/>
      <c r="X988" s="1147"/>
      <c r="Y988" s="1147"/>
    </row>
    <row r="989" spans="23:25" ht="15.75">
      <c r="W989" s="1147"/>
      <c r="X989" s="1147"/>
      <c r="Y989" s="1147"/>
    </row>
    <row r="990" spans="23:25" ht="15.75">
      <c r="W990" s="1147"/>
      <c r="X990" s="1147"/>
      <c r="Y990" s="1147"/>
    </row>
    <row r="991" spans="23:25" ht="15.75">
      <c r="W991" s="1147"/>
      <c r="X991" s="1147"/>
      <c r="Y991" s="1147"/>
    </row>
    <row r="992" spans="23:25" ht="15.75">
      <c r="W992" s="1147"/>
      <c r="X992" s="1147"/>
      <c r="Y992" s="1147"/>
    </row>
    <row r="993" spans="23:25" ht="15.75">
      <c r="W993" s="1147"/>
      <c r="X993" s="1147"/>
      <c r="Y993" s="1147"/>
    </row>
    <row r="994" spans="23:25" ht="15.75">
      <c r="W994" s="1147"/>
      <c r="X994" s="1147"/>
      <c r="Y994" s="1147"/>
    </row>
    <row r="995" spans="23:25" ht="15.75">
      <c r="W995" s="1147"/>
      <c r="X995" s="1147"/>
      <c r="Y995" s="1147"/>
    </row>
    <row r="996" spans="23:25" ht="15.75">
      <c r="W996" s="1147"/>
      <c r="X996" s="1147"/>
      <c r="Y996" s="1147"/>
    </row>
    <row r="997" spans="23:25" ht="15.75">
      <c r="W997" s="1147"/>
      <c r="X997" s="1147"/>
      <c r="Y997" s="1147"/>
    </row>
    <row r="998" spans="23:25" ht="15.75">
      <c r="W998" s="1147"/>
      <c r="X998" s="1147"/>
      <c r="Y998" s="1147"/>
    </row>
    <row r="999" spans="23:25" ht="15.75">
      <c r="W999" s="1147"/>
      <c r="X999" s="1147"/>
      <c r="Y999" s="1147"/>
    </row>
    <row r="1000" spans="23:25" ht="15.75">
      <c r="W1000" s="1147"/>
      <c r="X1000" s="1147"/>
      <c r="Y1000" s="1147"/>
    </row>
    <row r="1001" spans="23:25" ht="15.75">
      <c r="W1001" s="1147"/>
      <c r="X1001" s="1147"/>
      <c r="Y1001" s="1147"/>
    </row>
    <row r="1002" spans="23:25" ht="15.75">
      <c r="W1002" s="1147"/>
      <c r="X1002" s="1147"/>
      <c r="Y1002" s="1147"/>
    </row>
    <row r="1003" spans="23:25" ht="15.75">
      <c r="W1003" s="1147"/>
      <c r="X1003" s="1147"/>
      <c r="Y1003" s="1147"/>
    </row>
    <row r="1004" spans="23:25" ht="15.75">
      <c r="W1004" s="1147"/>
      <c r="X1004" s="1147"/>
      <c r="Y1004" s="1147"/>
    </row>
    <row r="1005" spans="23:25" ht="15.75">
      <c r="W1005" s="1147"/>
      <c r="X1005" s="1147"/>
      <c r="Y1005" s="1147"/>
    </row>
    <row r="1006" spans="23:25" ht="15.75">
      <c r="W1006" s="1147"/>
      <c r="X1006" s="1147"/>
      <c r="Y1006" s="1147"/>
    </row>
    <row r="1007" spans="23:25" ht="15.75">
      <c r="W1007" s="1147"/>
      <c r="X1007" s="1147"/>
      <c r="Y1007" s="1147"/>
    </row>
    <row r="1008" spans="23:25" ht="15.75">
      <c r="W1008" s="1147"/>
      <c r="X1008" s="1147"/>
      <c r="Y1008" s="1147"/>
    </row>
    <row r="1009" spans="23:25" ht="15.75">
      <c r="W1009" s="1147"/>
      <c r="X1009" s="1147"/>
      <c r="Y1009" s="1147"/>
    </row>
    <row r="1010" spans="23:25" ht="15.75">
      <c r="W1010" s="1147"/>
      <c r="X1010" s="1147"/>
      <c r="Y1010" s="1147"/>
    </row>
    <row r="1011" spans="23:25" ht="15.75">
      <c r="W1011" s="1147"/>
      <c r="X1011" s="1147"/>
      <c r="Y1011" s="1147"/>
    </row>
    <row r="1012" spans="23:25" ht="15.75">
      <c r="W1012" s="1147"/>
      <c r="X1012" s="1147"/>
      <c r="Y1012" s="1147"/>
    </row>
    <row r="1013" spans="23:25" ht="15.75">
      <c r="W1013" s="1147"/>
      <c r="X1013" s="1147"/>
      <c r="Y1013" s="1147"/>
    </row>
    <row r="1014" spans="23:25" ht="15.75">
      <c r="W1014" s="1147"/>
      <c r="X1014" s="1147"/>
      <c r="Y1014" s="1147"/>
    </row>
    <row r="1015" spans="23:25" ht="15.75">
      <c r="W1015" s="1147"/>
      <c r="X1015" s="1147"/>
      <c r="Y1015" s="1147"/>
    </row>
    <row r="1016" spans="23:25" ht="15.75">
      <c r="W1016" s="1147"/>
      <c r="X1016" s="1147"/>
      <c r="Y1016" s="1147"/>
    </row>
    <row r="1017" spans="23:25" ht="15.75">
      <c r="W1017" s="1147"/>
      <c r="X1017" s="1147"/>
      <c r="Y1017" s="1147"/>
    </row>
    <row r="1018" spans="23:25" ht="15.75">
      <c r="W1018" s="1147"/>
      <c r="X1018" s="1147"/>
      <c r="Y1018" s="1147"/>
    </row>
    <row r="1019" spans="23:25" ht="15.75">
      <c r="W1019" s="1147"/>
      <c r="X1019" s="1147"/>
      <c r="Y1019" s="1147"/>
    </row>
    <row r="1020" spans="23:25" ht="15.75">
      <c r="W1020" s="1147"/>
      <c r="X1020" s="1147"/>
      <c r="Y1020" s="1147"/>
    </row>
    <row r="1021" spans="23:25" ht="15.75">
      <c r="W1021" s="1147"/>
      <c r="X1021" s="1147"/>
      <c r="Y1021" s="1147"/>
    </row>
    <row r="1022" spans="23:25" ht="15.75">
      <c r="W1022" s="1147"/>
      <c r="X1022" s="1147"/>
      <c r="Y1022" s="1147"/>
    </row>
    <row r="1023" spans="23:25" ht="15.75">
      <c r="W1023" s="1147"/>
      <c r="X1023" s="1147"/>
      <c r="Y1023" s="1147"/>
    </row>
    <row r="1024" spans="23:25" ht="15.75">
      <c r="W1024" s="1147"/>
      <c r="X1024" s="1147"/>
      <c r="Y1024" s="1147"/>
    </row>
    <row r="1025" spans="23:25" ht="15.75">
      <c r="W1025" s="1147"/>
      <c r="X1025" s="1147"/>
      <c r="Y1025" s="1147"/>
    </row>
    <row r="1026" spans="23:25" ht="15.75">
      <c r="W1026" s="1147"/>
      <c r="X1026" s="1147"/>
      <c r="Y1026" s="1147"/>
    </row>
    <row r="1027" spans="23:25" ht="15.75">
      <c r="W1027" s="1147"/>
      <c r="X1027" s="1147"/>
      <c r="Y1027" s="1147"/>
    </row>
    <row r="1028" spans="23:25" ht="15.75">
      <c r="W1028" s="1147"/>
      <c r="X1028" s="1147"/>
      <c r="Y1028" s="1147"/>
    </row>
    <row r="1029" spans="23:25" ht="15.75">
      <c r="W1029" s="1147"/>
      <c r="X1029" s="1147"/>
      <c r="Y1029" s="1147"/>
    </row>
    <row r="1030" spans="23:25" ht="15.75">
      <c r="W1030" s="1147"/>
      <c r="X1030" s="1147"/>
      <c r="Y1030" s="1147"/>
    </row>
    <row r="1031" spans="23:25" ht="15.75">
      <c r="W1031" s="1147"/>
      <c r="X1031" s="1147"/>
      <c r="Y1031" s="1147"/>
    </row>
    <row r="1032" spans="23:25" ht="15.75">
      <c r="W1032" s="1147"/>
      <c r="X1032" s="1147"/>
      <c r="Y1032" s="1147"/>
    </row>
    <row r="1033" spans="23:25" ht="15.75">
      <c r="W1033" s="1147"/>
      <c r="X1033" s="1147"/>
      <c r="Y1033" s="1147"/>
    </row>
    <row r="1034" spans="23:25" ht="15.75">
      <c r="W1034" s="1147"/>
      <c r="X1034" s="1147"/>
      <c r="Y1034" s="1147"/>
    </row>
    <row r="1035" spans="23:25" ht="15.75">
      <c r="W1035" s="1147"/>
      <c r="X1035" s="1147"/>
      <c r="Y1035" s="1147"/>
    </row>
    <row r="1036" spans="23:25" ht="15.75">
      <c r="W1036" s="1147"/>
      <c r="X1036" s="1147"/>
      <c r="Y1036" s="1147"/>
    </row>
    <row r="1037" spans="23:25" ht="15.75">
      <c r="W1037" s="1147"/>
      <c r="X1037" s="1147"/>
      <c r="Y1037" s="1147"/>
    </row>
    <row r="1038" spans="23:25" ht="15.75">
      <c r="W1038" s="1147"/>
      <c r="X1038" s="1147"/>
      <c r="Y1038" s="1147"/>
    </row>
    <row r="1039" spans="23:25" ht="15.75">
      <c r="W1039" s="1147"/>
      <c r="X1039" s="1147"/>
      <c r="Y1039" s="1147"/>
    </row>
    <row r="1040" spans="23:25" ht="15.75">
      <c r="W1040" s="1147"/>
      <c r="X1040" s="1147"/>
      <c r="Y1040" s="1147"/>
    </row>
    <row r="1041" spans="23:25" ht="15.75">
      <c r="W1041" s="1147"/>
      <c r="X1041" s="1147"/>
      <c r="Y1041" s="1147"/>
    </row>
    <row r="1042" spans="23:25" ht="15.75">
      <c r="W1042" s="1147"/>
      <c r="X1042" s="1147"/>
      <c r="Y1042" s="1147"/>
    </row>
    <row r="1043" spans="23:25" ht="15.75">
      <c r="W1043" s="1147"/>
      <c r="X1043" s="1147"/>
      <c r="Y1043" s="1147"/>
    </row>
    <row r="1044" spans="23:25" ht="15.75">
      <c r="W1044" s="1147"/>
      <c r="X1044" s="1147"/>
      <c r="Y1044" s="1147"/>
    </row>
    <row r="1045" spans="23:25" ht="15.75">
      <c r="W1045" s="1147"/>
      <c r="X1045" s="1147"/>
      <c r="Y1045" s="1147"/>
    </row>
    <row r="1046" spans="23:25" ht="15.75">
      <c r="W1046" s="1147"/>
      <c r="X1046" s="1147"/>
      <c r="Y1046" s="1147"/>
    </row>
    <row r="1047" spans="23:25" ht="15.75">
      <c r="W1047" s="1147"/>
      <c r="X1047" s="1147"/>
      <c r="Y1047" s="1147"/>
    </row>
    <row r="1048" spans="23:25" ht="15.75">
      <c r="W1048" s="1147"/>
      <c r="X1048" s="1147"/>
      <c r="Y1048" s="1147"/>
    </row>
    <row r="1049" spans="23:25" ht="15.75">
      <c r="W1049" s="1147"/>
      <c r="X1049" s="1147"/>
      <c r="Y1049" s="1147"/>
    </row>
    <row r="1050" spans="23:25" ht="15.75">
      <c r="W1050" s="1147"/>
      <c r="X1050" s="1147"/>
      <c r="Y1050" s="1147"/>
    </row>
    <row r="1051" spans="23:25" ht="15.75">
      <c r="W1051" s="1147"/>
      <c r="X1051" s="1147"/>
      <c r="Y1051" s="1147"/>
    </row>
    <row r="1052" spans="23:25" ht="15.75">
      <c r="W1052" s="1147"/>
      <c r="X1052" s="1147"/>
      <c r="Y1052" s="1147"/>
    </row>
    <row r="1053" spans="23:25" ht="15.75">
      <c r="W1053" s="1147"/>
      <c r="X1053" s="1147"/>
      <c r="Y1053" s="1147"/>
    </row>
    <row r="1054" spans="23:25" ht="15.75">
      <c r="W1054" s="1147"/>
      <c r="X1054" s="1147"/>
      <c r="Y1054" s="1147"/>
    </row>
    <row r="1055" spans="23:25" ht="15.75">
      <c r="W1055" s="1147"/>
      <c r="X1055" s="1147"/>
      <c r="Y1055" s="1147"/>
    </row>
    <row r="1056" spans="23:25" ht="15.75">
      <c r="W1056" s="1147"/>
      <c r="X1056" s="1147"/>
      <c r="Y1056" s="1147"/>
    </row>
    <row r="1057" spans="23:25" ht="15.75">
      <c r="W1057" s="1147"/>
      <c r="X1057" s="1147"/>
      <c r="Y1057" s="1147"/>
    </row>
    <row r="1058" spans="23:25" ht="15.75">
      <c r="W1058" s="1147"/>
      <c r="X1058" s="1147"/>
      <c r="Y1058" s="1147"/>
    </row>
    <row r="1059" spans="23:25" ht="15.75">
      <c r="W1059" s="1147"/>
      <c r="X1059" s="1147"/>
      <c r="Y1059" s="1147"/>
    </row>
    <row r="1060" spans="23:25" ht="15.75">
      <c r="W1060" s="1147"/>
      <c r="X1060" s="1147"/>
      <c r="Y1060" s="1147"/>
    </row>
    <row r="1061" spans="23:25" ht="15.75">
      <c r="W1061" s="1147"/>
      <c r="X1061" s="1147"/>
      <c r="Y1061" s="1147"/>
    </row>
    <row r="1062" spans="23:25" ht="15.75">
      <c r="W1062" s="1147"/>
      <c r="X1062" s="1147"/>
      <c r="Y1062" s="1147"/>
    </row>
    <row r="1063" spans="23:25" ht="15.75">
      <c r="W1063" s="1147"/>
      <c r="X1063" s="1147"/>
      <c r="Y1063" s="1147"/>
    </row>
    <row r="1064" spans="23:25" ht="15.75">
      <c r="W1064" s="1147"/>
      <c r="X1064" s="1147"/>
      <c r="Y1064" s="1147"/>
    </row>
    <row r="1065" spans="23:25" ht="15.75">
      <c r="W1065" s="1147"/>
      <c r="X1065" s="1147"/>
      <c r="Y1065" s="1147"/>
    </row>
    <row r="1066" spans="23:25" ht="15.75">
      <c r="W1066" s="1147"/>
      <c r="X1066" s="1147"/>
      <c r="Y1066" s="1147"/>
    </row>
    <row r="1067" spans="23:25" ht="15.75">
      <c r="W1067" s="1147"/>
      <c r="X1067" s="1147"/>
      <c r="Y1067" s="1147"/>
    </row>
    <row r="1068" spans="23:25" ht="15.75">
      <c r="W1068" s="1147"/>
      <c r="X1068" s="1147"/>
      <c r="Y1068" s="1147"/>
    </row>
    <row r="1069" spans="23:25" ht="15.75">
      <c r="W1069" s="1147"/>
      <c r="X1069" s="1147"/>
      <c r="Y1069" s="1147"/>
    </row>
    <row r="1070" spans="23:25" ht="15.75">
      <c r="W1070" s="1147"/>
      <c r="X1070" s="1147"/>
      <c r="Y1070" s="1147"/>
    </row>
    <row r="1071" spans="23:25" ht="15.75">
      <c r="W1071" s="1147"/>
      <c r="X1071" s="1147"/>
      <c r="Y1071" s="1147"/>
    </row>
    <row r="1072" spans="23:25" ht="15.75">
      <c r="W1072" s="1147"/>
      <c r="X1072" s="1147"/>
      <c r="Y1072" s="1147"/>
    </row>
    <row r="1073" spans="23:25" ht="15.75">
      <c r="W1073" s="1147"/>
      <c r="X1073" s="1147"/>
      <c r="Y1073" s="1147"/>
    </row>
    <row r="1074" spans="23:25" ht="15.75">
      <c r="W1074" s="1147"/>
      <c r="X1074" s="1147"/>
      <c r="Y1074" s="1147"/>
    </row>
    <row r="1075" spans="23:25" ht="15.75">
      <c r="W1075" s="1147"/>
      <c r="X1075" s="1147"/>
      <c r="Y1075" s="1147"/>
    </row>
    <row r="1076" spans="23:25" ht="15.75">
      <c r="W1076" s="1147"/>
      <c r="X1076" s="1147"/>
      <c r="Y1076" s="1147"/>
    </row>
    <row r="1077" spans="23:25" ht="15.75">
      <c r="W1077" s="1147"/>
      <c r="X1077" s="1147"/>
      <c r="Y1077" s="1147"/>
    </row>
    <row r="1078" spans="23:25" ht="15.75">
      <c r="W1078" s="1147"/>
      <c r="X1078" s="1147"/>
      <c r="Y1078" s="1147"/>
    </row>
    <row r="1079" spans="23:25" ht="15.75">
      <c r="W1079" s="1147"/>
      <c r="X1079" s="1147"/>
      <c r="Y1079" s="1147"/>
    </row>
    <row r="1080" spans="23:25" ht="15.75">
      <c r="W1080" s="1147"/>
      <c r="X1080" s="1147"/>
      <c r="Y1080" s="1147"/>
    </row>
    <row r="1081" spans="23:25" ht="15.75">
      <c r="W1081" s="1147"/>
      <c r="X1081" s="1147"/>
      <c r="Y1081" s="1147"/>
    </row>
    <row r="1082" spans="23:25" ht="15.75">
      <c r="W1082" s="1147"/>
      <c r="X1082" s="1147"/>
      <c r="Y1082" s="1147"/>
    </row>
    <row r="1083" spans="23:25" ht="15.75">
      <c r="W1083" s="1147"/>
      <c r="X1083" s="1147"/>
      <c r="Y1083" s="1147"/>
    </row>
    <row r="1084" spans="23:25" ht="15.75">
      <c r="W1084" s="1147"/>
      <c r="X1084" s="1147"/>
      <c r="Y1084" s="1147"/>
    </row>
    <row r="1085" spans="23:25" ht="15.75">
      <c r="W1085" s="1147"/>
      <c r="X1085" s="1147"/>
      <c r="Y1085" s="1147"/>
    </row>
    <row r="1086" spans="23:25" ht="15.75">
      <c r="W1086" s="1147"/>
      <c r="X1086" s="1147"/>
      <c r="Y1086" s="1147"/>
    </row>
    <row r="1087" spans="23:25" ht="15.75">
      <c r="W1087" s="1147"/>
      <c r="X1087" s="1147"/>
      <c r="Y1087" s="1147"/>
    </row>
    <row r="1088" spans="23:25" ht="15.75">
      <c r="W1088" s="1147"/>
      <c r="X1088" s="1147"/>
      <c r="Y1088" s="1147"/>
    </row>
    <row r="1089" spans="23:25" ht="15.75">
      <c r="W1089" s="1147"/>
      <c r="X1089" s="1147"/>
      <c r="Y1089" s="1147"/>
    </row>
    <row r="1090" spans="23:25" ht="15.75">
      <c r="W1090" s="1147"/>
      <c r="X1090" s="1147"/>
      <c r="Y1090" s="1147"/>
    </row>
    <row r="1091" spans="23:25" ht="15.75">
      <c r="W1091" s="1147"/>
      <c r="X1091" s="1147"/>
      <c r="Y1091" s="1147"/>
    </row>
    <row r="1092" spans="23:25" ht="15.75">
      <c r="W1092" s="1147"/>
      <c r="X1092" s="1147"/>
      <c r="Y1092" s="1147"/>
    </row>
    <row r="1093" spans="23:25" ht="15.75">
      <c r="W1093" s="1147"/>
      <c r="X1093" s="1147"/>
      <c r="Y1093" s="1147"/>
    </row>
    <row r="1094" spans="23:25" ht="15.75">
      <c r="W1094" s="1147"/>
      <c r="X1094" s="1147"/>
      <c r="Y1094" s="1147"/>
    </row>
    <row r="1095" spans="23:25" ht="15.75">
      <c r="W1095" s="1147"/>
      <c r="X1095" s="1147"/>
      <c r="Y1095" s="1147"/>
    </row>
    <row r="1096" spans="23:25" ht="15.75">
      <c r="W1096" s="1147"/>
      <c r="X1096" s="1147"/>
      <c r="Y1096" s="1147"/>
    </row>
    <row r="1097" spans="23:25" ht="15.75">
      <c r="W1097" s="1147"/>
      <c r="X1097" s="1147"/>
      <c r="Y1097" s="1147"/>
    </row>
    <row r="1098" spans="23:25" ht="15.75">
      <c r="W1098" s="1147"/>
      <c r="X1098" s="1147"/>
      <c r="Y1098" s="1147"/>
    </row>
    <row r="1099" spans="23:25" ht="15.75">
      <c r="W1099" s="1147"/>
      <c r="X1099" s="1147"/>
      <c r="Y1099" s="1147"/>
    </row>
    <row r="1100" spans="23:25" ht="15.75">
      <c r="W1100" s="1147"/>
      <c r="X1100" s="1147"/>
      <c r="Y1100" s="1147"/>
    </row>
    <row r="1101" spans="23:25" ht="15.75">
      <c r="W1101" s="1147"/>
      <c r="X1101" s="1147"/>
      <c r="Y1101" s="1147"/>
    </row>
    <row r="1102" spans="23:25" ht="15.75">
      <c r="W1102" s="1147"/>
      <c r="X1102" s="1147"/>
      <c r="Y1102" s="1147"/>
    </row>
    <row r="1103" spans="23:25" ht="15.75">
      <c r="W1103" s="1147"/>
      <c r="X1103" s="1147"/>
      <c r="Y1103" s="1147"/>
    </row>
    <row r="1104" spans="23:25" ht="15.75">
      <c r="W1104" s="1147"/>
      <c r="X1104" s="1147"/>
      <c r="Y1104" s="1147"/>
    </row>
    <row r="1105" spans="23:25" ht="15.75">
      <c r="W1105" s="1147"/>
      <c r="X1105" s="1147"/>
      <c r="Y1105" s="1147"/>
    </row>
    <row r="1106" spans="23:25" ht="15.75">
      <c r="W1106" s="1147"/>
      <c r="X1106" s="1147"/>
      <c r="Y1106" s="1147"/>
    </row>
    <row r="1107" spans="23:25" ht="15.75">
      <c r="W1107" s="1147"/>
      <c r="X1107" s="1147"/>
      <c r="Y1107" s="1147"/>
    </row>
    <row r="1108" spans="23:25" ht="15.75">
      <c r="W1108" s="1147"/>
      <c r="X1108" s="1147"/>
      <c r="Y1108" s="1147"/>
    </row>
    <row r="1109" spans="23:25" ht="15.75">
      <c r="W1109" s="1147"/>
      <c r="X1109" s="1147"/>
      <c r="Y1109" s="1147"/>
    </row>
    <row r="1110" spans="23:25" ht="15.75">
      <c r="W1110" s="1147"/>
      <c r="X1110" s="1147"/>
      <c r="Y1110" s="1147"/>
    </row>
    <row r="1111" spans="23:25" ht="15.75">
      <c r="W1111" s="1147"/>
      <c r="X1111" s="1147"/>
      <c r="Y1111" s="1147"/>
    </row>
    <row r="1112" spans="23:25" ht="15.75">
      <c r="W1112" s="1147"/>
      <c r="X1112" s="1147"/>
      <c r="Y1112" s="1147"/>
    </row>
    <row r="1113" spans="23:25" ht="15.75">
      <c r="W1113" s="1147"/>
      <c r="X1113" s="1147"/>
      <c r="Y1113" s="1147"/>
    </row>
    <row r="1114" spans="23:25" ht="15.75">
      <c r="W1114" s="1147"/>
      <c r="X1114" s="1147"/>
      <c r="Y1114" s="1147"/>
    </row>
    <row r="1115" spans="23:25" ht="15.75">
      <c r="W1115" s="1147"/>
      <c r="X1115" s="1147"/>
      <c r="Y1115" s="1147"/>
    </row>
    <row r="1116" spans="23:25" ht="15.75">
      <c r="W1116" s="1147"/>
      <c r="X1116" s="1147"/>
      <c r="Y1116" s="1147"/>
    </row>
    <row r="1117" spans="23:25" ht="15.75">
      <c r="W1117" s="1147"/>
      <c r="X1117" s="1147"/>
      <c r="Y1117" s="1147"/>
    </row>
    <row r="1118" spans="23:25" ht="15.75">
      <c r="W1118" s="1147"/>
      <c r="X1118" s="1147"/>
      <c r="Y1118" s="1147"/>
    </row>
    <row r="1119" spans="23:25" ht="15.75">
      <c r="W1119" s="1147"/>
      <c r="X1119" s="1147"/>
      <c r="Y1119" s="1147"/>
    </row>
    <row r="1120" spans="23:25" ht="15.75">
      <c r="W1120" s="1147"/>
      <c r="X1120" s="1147"/>
      <c r="Y1120" s="1147"/>
    </row>
    <row r="1121" spans="23:25" ht="15.75">
      <c r="W1121" s="1147"/>
      <c r="X1121" s="1147"/>
      <c r="Y1121" s="1147"/>
    </row>
    <row r="1122" spans="23:25" ht="15.75">
      <c r="W1122" s="1147"/>
      <c r="X1122" s="1147"/>
      <c r="Y1122" s="1147"/>
    </row>
    <row r="1123" spans="23:25" ht="15.75">
      <c r="W1123" s="1147"/>
      <c r="X1123" s="1147"/>
      <c r="Y1123" s="1147"/>
    </row>
    <row r="1124" spans="23:25" ht="15.75">
      <c r="W1124" s="1147"/>
      <c r="X1124" s="1147"/>
      <c r="Y1124" s="1147"/>
    </row>
    <row r="1125" spans="23:25" ht="15.75">
      <c r="W1125" s="1147"/>
      <c r="X1125" s="1147"/>
      <c r="Y1125" s="1147"/>
    </row>
    <row r="1126" spans="23:25" ht="15.75">
      <c r="W1126" s="1147"/>
      <c r="X1126" s="1147"/>
      <c r="Y1126" s="1147"/>
    </row>
    <row r="1127" spans="23:25" ht="15.75">
      <c r="W1127" s="1147"/>
      <c r="X1127" s="1147"/>
      <c r="Y1127" s="1147"/>
    </row>
    <row r="1128" spans="23:25" ht="15.75">
      <c r="W1128" s="1147"/>
      <c r="X1128" s="1147"/>
      <c r="Y1128" s="1147"/>
    </row>
    <row r="1129" spans="23:25" ht="15.75">
      <c r="W1129" s="1147"/>
      <c r="X1129" s="1147"/>
      <c r="Y1129" s="1147"/>
    </row>
    <row r="1130" spans="23:25" ht="15.75">
      <c r="W1130" s="1147"/>
      <c r="X1130" s="1147"/>
      <c r="Y1130" s="1147"/>
    </row>
    <row r="1131" spans="23:25" ht="15.75">
      <c r="W1131" s="1147"/>
      <c r="X1131" s="1147"/>
      <c r="Y1131" s="1147"/>
    </row>
    <row r="1132" spans="23:25" ht="15.75">
      <c r="W1132" s="1147"/>
      <c r="X1132" s="1147"/>
      <c r="Y1132" s="1147"/>
    </row>
    <row r="1133" spans="23:25" ht="15.75">
      <c r="W1133" s="1147"/>
      <c r="X1133" s="1147"/>
      <c r="Y1133" s="1147"/>
    </row>
    <row r="1134" spans="23:25" ht="15.75">
      <c r="W1134" s="1147"/>
      <c r="X1134" s="1147"/>
      <c r="Y1134" s="1147"/>
    </row>
    <row r="1135" spans="23:25" ht="15.75">
      <c r="W1135" s="1147"/>
      <c r="X1135" s="1147"/>
      <c r="Y1135" s="1147"/>
    </row>
    <row r="1136" spans="23:25" ht="15.75">
      <c r="W1136" s="1147"/>
      <c r="X1136" s="1147"/>
      <c r="Y1136" s="1147"/>
    </row>
    <row r="1137" spans="23:25" ht="15.75">
      <c r="W1137" s="1147"/>
      <c r="X1137" s="1147"/>
      <c r="Y1137" s="1147"/>
    </row>
    <row r="1138" spans="23:25" ht="15.75">
      <c r="W1138" s="1147"/>
      <c r="X1138" s="1147"/>
      <c r="Y1138" s="1147"/>
    </row>
    <row r="1139" spans="23:25" ht="15.75">
      <c r="W1139" s="1147"/>
      <c r="X1139" s="1147"/>
      <c r="Y1139" s="1147"/>
    </row>
    <row r="1140" spans="23:25" ht="15.75">
      <c r="W1140" s="1147"/>
      <c r="X1140" s="1147"/>
      <c r="Y1140" s="1147"/>
    </row>
    <row r="1141" spans="23:25" ht="15.75">
      <c r="W1141" s="1147"/>
      <c r="X1141" s="1147"/>
      <c r="Y1141" s="1147"/>
    </row>
    <row r="1142" spans="23:25" ht="15.75">
      <c r="W1142" s="1147"/>
      <c r="X1142" s="1147"/>
      <c r="Y1142" s="1147"/>
    </row>
    <row r="1143" spans="23:25" ht="15.75">
      <c r="W1143" s="1147"/>
      <c r="X1143" s="1147"/>
      <c r="Y1143" s="1147"/>
    </row>
    <row r="1144" spans="23:25" ht="15.75">
      <c r="W1144" s="1147"/>
      <c r="X1144" s="1147"/>
      <c r="Y1144" s="1147"/>
    </row>
    <row r="1145" spans="23:25" ht="15.75">
      <c r="W1145" s="1147"/>
      <c r="X1145" s="1147"/>
      <c r="Y1145" s="1147"/>
    </row>
    <row r="1146" spans="23:25" ht="15.75">
      <c r="W1146" s="1147"/>
      <c r="X1146" s="1147"/>
      <c r="Y1146" s="1147"/>
    </row>
    <row r="1147" spans="23:25" ht="15.75">
      <c r="W1147" s="1147"/>
      <c r="X1147" s="1147"/>
      <c r="Y1147" s="1147"/>
    </row>
    <row r="1148" spans="23:25" ht="15.75">
      <c r="W1148" s="1147"/>
      <c r="X1148" s="1147"/>
      <c r="Y1148" s="1147"/>
    </row>
    <row r="1149" spans="23:25" ht="15.75">
      <c r="W1149" s="1147"/>
      <c r="X1149" s="1147"/>
      <c r="Y1149" s="1147"/>
    </row>
    <row r="1150" spans="23:25" ht="15.75">
      <c r="W1150" s="1147"/>
      <c r="X1150" s="1147"/>
      <c r="Y1150" s="1147"/>
    </row>
    <row r="1151" spans="23:25" ht="15.75">
      <c r="W1151" s="1147"/>
      <c r="X1151" s="1147"/>
      <c r="Y1151" s="1147"/>
    </row>
    <row r="1152" spans="23:25" ht="15.75">
      <c r="W1152" s="1147"/>
      <c r="X1152" s="1147"/>
      <c r="Y1152" s="1147"/>
    </row>
    <row r="1153" spans="23:25" ht="15.75">
      <c r="W1153" s="1147"/>
      <c r="X1153" s="1147"/>
      <c r="Y1153" s="1147"/>
    </row>
    <row r="1154" spans="23:25" ht="15.75">
      <c r="W1154" s="1147"/>
      <c r="X1154" s="1147"/>
      <c r="Y1154" s="1147"/>
    </row>
    <row r="1155" spans="23:25" ht="15.75">
      <c r="W1155" s="1147"/>
      <c r="X1155" s="1147"/>
      <c r="Y1155" s="1147"/>
    </row>
    <row r="1156" spans="23:25" ht="15.75">
      <c r="W1156" s="1147"/>
      <c r="X1156" s="1147"/>
      <c r="Y1156" s="1147"/>
    </row>
    <row r="1157" spans="23:25" ht="15.75">
      <c r="W1157" s="1147"/>
      <c r="X1157" s="1147"/>
      <c r="Y1157" s="1147"/>
    </row>
    <row r="1158" spans="23:25" ht="15.75">
      <c r="W1158" s="1147"/>
      <c r="X1158" s="1147"/>
      <c r="Y1158" s="1147"/>
    </row>
    <row r="1159" spans="23:25" ht="15.75">
      <c r="W1159" s="1147"/>
      <c r="X1159" s="1147"/>
      <c r="Y1159" s="1147"/>
    </row>
    <row r="1160" spans="23:25" ht="15.75">
      <c r="W1160" s="1147"/>
      <c r="X1160" s="1147"/>
      <c r="Y1160" s="1147"/>
    </row>
    <row r="1161" spans="23:25" ht="15.75">
      <c r="W1161" s="1147"/>
      <c r="X1161" s="1147"/>
      <c r="Y1161" s="1147"/>
    </row>
    <row r="1162" spans="23:25" ht="15.75">
      <c r="W1162" s="1147"/>
      <c r="X1162" s="1147"/>
      <c r="Y1162" s="1147"/>
    </row>
    <row r="1163" spans="23:25" ht="15.75">
      <c r="W1163" s="1147"/>
      <c r="X1163" s="1147"/>
      <c r="Y1163" s="1147"/>
    </row>
    <row r="1164" spans="23:25" ht="15.75">
      <c r="W1164" s="1147"/>
      <c r="X1164" s="1147"/>
      <c r="Y1164" s="1147"/>
    </row>
    <row r="1165" spans="23:25" ht="15.75">
      <c r="W1165" s="1147"/>
      <c r="X1165" s="1147"/>
      <c r="Y1165" s="1147"/>
    </row>
    <row r="1166" spans="23:25" ht="15.75">
      <c r="W1166" s="1147"/>
      <c r="X1166" s="1147"/>
      <c r="Y1166" s="1147"/>
    </row>
    <row r="1167" spans="23:25" ht="15.75">
      <c r="W1167" s="1147"/>
      <c r="X1167" s="1147"/>
      <c r="Y1167" s="1147"/>
    </row>
    <row r="1168" spans="23:25" ht="15.75">
      <c r="W1168" s="1147"/>
      <c r="X1168" s="1147"/>
      <c r="Y1168" s="1147"/>
    </row>
    <row r="1169" spans="23:25" ht="15.75">
      <c r="W1169" s="1147"/>
      <c r="X1169" s="1147"/>
      <c r="Y1169" s="1147"/>
    </row>
    <row r="1170" spans="23:25" ht="15.75">
      <c r="W1170" s="1147"/>
      <c r="X1170" s="1147"/>
      <c r="Y1170" s="1147"/>
    </row>
    <row r="1171" spans="23:25" ht="15.75">
      <c r="W1171" s="1147"/>
      <c r="X1171" s="1147"/>
      <c r="Y1171" s="1147"/>
    </row>
    <row r="1172" spans="23:25" ht="15.75">
      <c r="W1172" s="1147"/>
      <c r="X1172" s="1147"/>
      <c r="Y1172" s="1147"/>
    </row>
    <row r="1173" spans="23:25" ht="15.75">
      <c r="W1173" s="1147"/>
      <c r="X1173" s="1147"/>
      <c r="Y1173" s="1147"/>
    </row>
    <row r="1174" spans="23:25" ht="15.75">
      <c r="W1174" s="1147"/>
      <c r="X1174" s="1147"/>
      <c r="Y1174" s="1147"/>
    </row>
    <row r="1175" spans="23:25" ht="15.75">
      <c r="W1175" s="1147"/>
      <c r="X1175" s="1147"/>
      <c r="Y1175" s="1147"/>
    </row>
    <row r="1176" spans="23:25" ht="15.75">
      <c r="W1176" s="1147"/>
      <c r="X1176" s="1147"/>
      <c r="Y1176" s="1147"/>
    </row>
    <row r="1177" spans="23:25" ht="15.75">
      <c r="W1177" s="1147"/>
      <c r="X1177" s="1147"/>
      <c r="Y1177" s="1147"/>
    </row>
    <row r="1178" spans="23:25" ht="15.75">
      <c r="W1178" s="1147"/>
      <c r="X1178" s="1147"/>
      <c r="Y1178" s="1147"/>
    </row>
    <row r="1179" spans="23:25" ht="15.75">
      <c r="W1179" s="1147"/>
      <c r="X1179" s="1147"/>
      <c r="Y1179" s="1147"/>
    </row>
    <row r="1180" spans="23:25" ht="15.75">
      <c r="W1180" s="1147"/>
      <c r="X1180" s="1147"/>
      <c r="Y1180" s="1147"/>
    </row>
    <row r="1181" spans="23:25" ht="15.75">
      <c r="W1181" s="1147"/>
      <c r="X1181" s="1147"/>
      <c r="Y1181" s="1147"/>
    </row>
    <row r="1182" spans="23:25" ht="15.75">
      <c r="W1182" s="1147"/>
      <c r="X1182" s="1147"/>
      <c r="Y1182" s="1147"/>
    </row>
    <row r="1183" spans="23:25" ht="15.75">
      <c r="W1183" s="1147"/>
      <c r="X1183" s="1147"/>
      <c r="Y1183" s="1147"/>
    </row>
    <row r="1184" spans="23:25" ht="15.75">
      <c r="W1184" s="1147"/>
      <c r="X1184" s="1147"/>
      <c r="Y1184" s="1147"/>
    </row>
    <row r="1185" spans="23:25" ht="15.75">
      <c r="W1185" s="1147"/>
      <c r="X1185" s="1147"/>
      <c r="Y1185" s="1147"/>
    </row>
    <row r="1186" spans="23:25" ht="15.75">
      <c r="W1186" s="1147"/>
      <c r="X1186" s="1147"/>
      <c r="Y1186" s="1147"/>
    </row>
    <row r="1187" spans="23:25" ht="15.75">
      <c r="W1187" s="1147"/>
      <c r="X1187" s="1147"/>
      <c r="Y1187" s="1147"/>
    </row>
    <row r="1188" spans="23:25" ht="15.75">
      <c r="W1188" s="1147"/>
      <c r="X1188" s="1147"/>
      <c r="Y1188" s="1147"/>
    </row>
    <row r="1189" spans="23:25" ht="15.75">
      <c r="W1189" s="1147"/>
      <c r="X1189" s="1147"/>
      <c r="Y1189" s="1147"/>
    </row>
    <row r="1190" spans="23:25" ht="15.75">
      <c r="W1190" s="1147"/>
      <c r="X1190" s="1147"/>
      <c r="Y1190" s="1147"/>
    </row>
    <row r="1191" spans="23:25" ht="15.75">
      <c r="W1191" s="1147"/>
      <c r="X1191" s="1147"/>
      <c r="Y1191" s="1147"/>
    </row>
    <row r="1192" spans="23:25" ht="15.75">
      <c r="W1192" s="1147"/>
      <c r="X1192" s="1147"/>
      <c r="Y1192" s="1147"/>
    </row>
    <row r="1193" spans="23:25" ht="15.75">
      <c r="W1193" s="1147"/>
      <c r="X1193" s="1147"/>
      <c r="Y1193" s="1147"/>
    </row>
    <row r="1194" spans="23:25" ht="15.75">
      <c r="W1194" s="1147"/>
      <c r="X1194" s="1147"/>
      <c r="Y1194" s="1147"/>
    </row>
    <row r="1195" spans="23:25" ht="15.75">
      <c r="W1195" s="1147"/>
      <c r="X1195" s="1147"/>
      <c r="Y1195" s="1147"/>
    </row>
    <row r="1196" spans="23:25" ht="15.75">
      <c r="W1196" s="1147"/>
      <c r="X1196" s="1147"/>
      <c r="Y1196" s="1147"/>
    </row>
    <row r="1197" spans="23:25" ht="15.75">
      <c r="W1197" s="1147"/>
      <c r="X1197" s="1147"/>
      <c r="Y1197" s="1147"/>
    </row>
    <row r="1198" spans="23:25" ht="15.75">
      <c r="W1198" s="1147"/>
      <c r="X1198" s="1147"/>
      <c r="Y1198" s="1147"/>
    </row>
    <row r="1199" spans="23:25" ht="15.75">
      <c r="W1199" s="1147"/>
      <c r="X1199" s="1147"/>
      <c r="Y1199" s="1147"/>
    </row>
    <row r="1200" spans="23:25" ht="15.75">
      <c r="W1200" s="1147"/>
      <c r="X1200" s="1147"/>
      <c r="Y1200" s="1147"/>
    </row>
    <row r="1201" spans="23:25" ht="15.75">
      <c r="W1201" s="1147"/>
      <c r="X1201" s="1147"/>
      <c r="Y1201" s="1147"/>
    </row>
    <row r="1202" spans="23:25" ht="15.75">
      <c r="W1202" s="1147"/>
      <c r="X1202" s="1147"/>
      <c r="Y1202" s="1147"/>
    </row>
    <row r="1203" spans="23:25" ht="15.75">
      <c r="W1203" s="1147"/>
      <c r="X1203" s="1147"/>
      <c r="Y1203" s="1147"/>
    </row>
    <row r="1204" spans="23:25" ht="15.75">
      <c r="W1204" s="1147"/>
      <c r="X1204" s="1147"/>
      <c r="Y1204" s="1147"/>
    </row>
    <row r="1205" spans="23:25" ht="15.75">
      <c r="W1205" s="1147"/>
      <c r="X1205" s="1147"/>
      <c r="Y1205" s="1147"/>
    </row>
    <row r="1206" spans="23:25" ht="15.75">
      <c r="W1206" s="1147"/>
      <c r="X1206" s="1147"/>
      <c r="Y1206" s="1147"/>
    </row>
    <row r="1207" spans="23:25" ht="15.75">
      <c r="W1207" s="1147"/>
      <c r="X1207" s="1147"/>
      <c r="Y1207" s="1147"/>
    </row>
    <row r="1208" spans="23:25" ht="15.75">
      <c r="W1208" s="1147"/>
      <c r="X1208" s="1147"/>
      <c r="Y1208" s="1147"/>
    </row>
    <row r="1209" spans="23:25" ht="15.75">
      <c r="W1209" s="1147"/>
      <c r="X1209" s="1147"/>
      <c r="Y1209" s="1147"/>
    </row>
    <row r="1210" spans="23:25" ht="15.75">
      <c r="W1210" s="1147"/>
      <c r="X1210" s="1147"/>
      <c r="Y1210" s="1147"/>
    </row>
    <row r="1211" spans="23:25" ht="15.75">
      <c r="W1211" s="1147"/>
      <c r="X1211" s="1147"/>
      <c r="Y1211" s="1147"/>
    </row>
    <row r="1212" spans="23:25" ht="15.75">
      <c r="W1212" s="1147"/>
      <c r="X1212" s="1147"/>
      <c r="Y1212" s="1147"/>
    </row>
    <row r="1213" spans="23:25" ht="15.75">
      <c r="W1213" s="1147"/>
      <c r="X1213" s="1147"/>
      <c r="Y1213" s="1147"/>
    </row>
    <row r="1214" spans="23:25" ht="15.75">
      <c r="W1214" s="1147"/>
      <c r="X1214" s="1147"/>
      <c r="Y1214" s="1147"/>
    </row>
    <row r="1215" spans="23:25" ht="15.75">
      <c r="W1215" s="1147"/>
      <c r="X1215" s="1147"/>
      <c r="Y1215" s="1147"/>
    </row>
    <row r="1216" spans="23:25" ht="15.75">
      <c r="W1216" s="1147"/>
      <c r="X1216" s="1147"/>
      <c r="Y1216" s="1147"/>
    </row>
    <row r="1217" spans="23:25" ht="15.75">
      <c r="W1217" s="1147"/>
      <c r="X1217" s="1147"/>
      <c r="Y1217" s="1147"/>
    </row>
    <row r="1218" spans="23:25" ht="15.75">
      <c r="W1218" s="1147"/>
      <c r="X1218" s="1147"/>
      <c r="Y1218" s="1147"/>
    </row>
    <row r="1219" spans="23:25" ht="15.75">
      <c r="W1219" s="1147"/>
      <c r="X1219" s="1147"/>
      <c r="Y1219" s="1147"/>
    </row>
    <row r="1220" spans="23:25" ht="15.75">
      <c r="W1220" s="1147"/>
      <c r="X1220" s="1147"/>
      <c r="Y1220" s="1147"/>
    </row>
    <row r="1221" spans="23:25" ht="15.75">
      <c r="W1221" s="1147"/>
      <c r="X1221" s="1147"/>
      <c r="Y1221" s="1147"/>
    </row>
    <row r="1222" spans="23:25" ht="15.75">
      <c r="W1222" s="1147"/>
      <c r="X1222" s="1147"/>
      <c r="Y1222" s="1147"/>
    </row>
    <row r="1223" spans="23:25" ht="15.75">
      <c r="W1223" s="1147"/>
      <c r="X1223" s="1147"/>
      <c r="Y1223" s="1147"/>
    </row>
    <row r="1224" spans="23:25" ht="15.75">
      <c r="W1224" s="1147"/>
      <c r="X1224" s="1147"/>
      <c r="Y1224" s="1147"/>
    </row>
    <row r="1225" spans="23:25" ht="15.75">
      <c r="W1225" s="1147"/>
      <c r="X1225" s="1147"/>
      <c r="Y1225" s="1147"/>
    </row>
    <row r="1226" spans="23:25" ht="15.75">
      <c r="W1226" s="1147"/>
      <c r="X1226" s="1147"/>
      <c r="Y1226" s="1147"/>
    </row>
    <row r="1227" spans="23:25" ht="15.75">
      <c r="W1227" s="1147"/>
      <c r="X1227" s="1147"/>
      <c r="Y1227" s="1147"/>
    </row>
    <row r="1228" spans="23:25" ht="15.75">
      <c r="W1228" s="1147"/>
      <c r="X1228" s="1147"/>
      <c r="Y1228" s="1147"/>
    </row>
    <row r="1229" spans="23:25" ht="15.75">
      <c r="W1229" s="1147"/>
      <c r="X1229" s="1147"/>
      <c r="Y1229" s="1147"/>
    </row>
    <row r="1230" spans="23:25" ht="15.75">
      <c r="W1230" s="1147"/>
      <c r="X1230" s="1147"/>
      <c r="Y1230" s="1147"/>
    </row>
    <row r="1231" spans="23:25" ht="15.75">
      <c r="W1231" s="1147"/>
      <c r="X1231" s="1147"/>
      <c r="Y1231" s="1147"/>
    </row>
    <row r="1232" spans="23:25" ht="15.75">
      <c r="W1232" s="1147"/>
      <c r="X1232" s="1147"/>
      <c r="Y1232" s="1147"/>
    </row>
    <row r="1233" spans="23:25" ht="15.75">
      <c r="W1233" s="1147"/>
      <c r="X1233" s="1147"/>
      <c r="Y1233" s="1147"/>
    </row>
    <row r="1234" spans="23:25" ht="15.75">
      <c r="W1234" s="1147"/>
      <c r="X1234" s="1147"/>
      <c r="Y1234" s="1147"/>
    </row>
    <row r="1235" spans="23:25" ht="15.75">
      <c r="W1235" s="1147"/>
      <c r="X1235" s="1147"/>
      <c r="Y1235" s="1147"/>
    </row>
    <row r="1236" spans="23:25" ht="15.75">
      <c r="W1236" s="1147"/>
      <c r="X1236" s="1147"/>
      <c r="Y1236" s="1147"/>
    </row>
    <row r="1237" spans="23:25" ht="15.75">
      <c r="W1237" s="1147"/>
      <c r="X1237" s="1147"/>
      <c r="Y1237" s="1147"/>
    </row>
    <row r="1238" spans="23:25" ht="15.75">
      <c r="W1238" s="1147"/>
      <c r="X1238" s="1147"/>
      <c r="Y1238" s="1147"/>
    </row>
    <row r="1239" spans="23:25" ht="15.75">
      <c r="W1239" s="1147"/>
      <c r="X1239" s="1147"/>
      <c r="Y1239" s="1147"/>
    </row>
    <row r="1240" spans="23:25" ht="15.75">
      <c r="W1240" s="1147"/>
      <c r="X1240" s="1147"/>
      <c r="Y1240" s="1147"/>
    </row>
    <row r="1241" spans="23:25" ht="15.75">
      <c r="W1241" s="1147"/>
      <c r="X1241" s="1147"/>
      <c r="Y1241" s="1147"/>
    </row>
    <row r="1242" spans="23:25" ht="15.75">
      <c r="W1242" s="1147"/>
      <c r="X1242" s="1147"/>
      <c r="Y1242" s="1147"/>
    </row>
    <row r="1243" spans="23:25" ht="15.75">
      <c r="W1243" s="1147"/>
      <c r="X1243" s="1147"/>
      <c r="Y1243" s="1147"/>
    </row>
    <row r="1244" spans="23:25" ht="15.75">
      <c r="W1244" s="1147"/>
      <c r="X1244" s="1147"/>
      <c r="Y1244" s="1147"/>
    </row>
    <row r="1245" spans="23:25" ht="15.75">
      <c r="W1245" s="1147"/>
      <c r="X1245" s="1147"/>
      <c r="Y1245" s="1147"/>
    </row>
    <row r="1246" spans="23:25" ht="15.75">
      <c r="W1246" s="1147"/>
      <c r="X1246" s="1147"/>
      <c r="Y1246" s="1147"/>
    </row>
    <row r="1247" spans="23:25" ht="15.75">
      <c r="W1247" s="1147"/>
      <c r="X1247" s="1147"/>
      <c r="Y1247" s="1147"/>
    </row>
    <row r="1248" spans="23:25" ht="15.75">
      <c r="W1248" s="1147"/>
      <c r="X1248" s="1147"/>
      <c r="Y1248" s="1147"/>
    </row>
    <row r="1249" spans="23:25" ht="15.75">
      <c r="W1249" s="1147"/>
      <c r="X1249" s="1147"/>
      <c r="Y1249" s="1147"/>
    </row>
    <row r="1250" spans="23:25" ht="15.75">
      <c r="W1250" s="1147"/>
      <c r="X1250" s="1147"/>
      <c r="Y1250" s="1147"/>
    </row>
    <row r="1251" spans="23:25" ht="15.75">
      <c r="W1251" s="1147"/>
      <c r="X1251" s="1147"/>
      <c r="Y1251" s="1147"/>
    </row>
    <row r="1252" spans="23:25" ht="15.75">
      <c r="W1252" s="1147"/>
      <c r="X1252" s="1147"/>
      <c r="Y1252" s="1147"/>
    </row>
    <row r="1253" spans="23:25" ht="15.75">
      <c r="W1253" s="1147"/>
      <c r="X1253" s="1147"/>
      <c r="Y1253" s="1147"/>
    </row>
    <row r="1254" spans="23:25" ht="15.75">
      <c r="W1254" s="1147"/>
      <c r="X1254" s="1147"/>
      <c r="Y1254" s="1147"/>
    </row>
    <row r="1255" spans="23:25" ht="15.75">
      <c r="W1255" s="1147"/>
      <c r="X1255" s="1147"/>
      <c r="Y1255" s="1147"/>
    </row>
    <row r="1256" spans="23:25" ht="15.75">
      <c r="W1256" s="1147"/>
      <c r="X1256" s="1147"/>
      <c r="Y1256" s="1147"/>
    </row>
    <row r="1257" spans="23:25" ht="15.75">
      <c r="W1257" s="1147"/>
      <c r="X1257" s="1147"/>
      <c r="Y1257" s="1147"/>
    </row>
    <row r="1258" spans="23:25" ht="15.75">
      <c r="W1258" s="1147"/>
      <c r="X1258" s="1147"/>
      <c r="Y1258" s="1147"/>
    </row>
    <row r="1259" spans="23:25" ht="15.75">
      <c r="W1259" s="1147"/>
      <c r="X1259" s="1147"/>
      <c r="Y1259" s="1147"/>
    </row>
    <row r="1260" spans="23:25" ht="15.75">
      <c r="W1260" s="1147"/>
      <c r="X1260" s="1147"/>
      <c r="Y1260" s="1147"/>
    </row>
    <row r="1261" spans="23:25" ht="15.75">
      <c r="W1261" s="1147"/>
      <c r="X1261" s="1147"/>
      <c r="Y1261" s="1147"/>
    </row>
    <row r="1262" spans="23:25" ht="15.75">
      <c r="W1262" s="1147"/>
      <c r="X1262" s="1147"/>
      <c r="Y1262" s="1147"/>
    </row>
    <row r="1263" spans="23:25" ht="15.75">
      <c r="W1263" s="1147"/>
      <c r="X1263" s="1147"/>
      <c r="Y1263" s="1147"/>
    </row>
    <row r="1264" spans="23:25" ht="15.75">
      <c r="W1264" s="1147"/>
      <c r="X1264" s="1147"/>
      <c r="Y1264" s="1147"/>
    </row>
    <row r="1265" spans="23:25" ht="15.75">
      <c r="W1265" s="1147"/>
      <c r="X1265" s="1147"/>
      <c r="Y1265" s="1147"/>
    </row>
    <row r="1266" spans="23:25" ht="15.75">
      <c r="W1266" s="1147"/>
      <c r="X1266" s="1147"/>
      <c r="Y1266" s="1147"/>
    </row>
    <row r="1267" spans="23:25" ht="15.75">
      <c r="W1267" s="1147"/>
      <c r="X1267" s="1147"/>
      <c r="Y1267" s="1147"/>
    </row>
    <row r="1268" spans="23:25" ht="15.75">
      <c r="W1268" s="1147"/>
      <c r="X1268" s="1147"/>
      <c r="Y1268" s="1147"/>
    </row>
    <row r="1269" spans="23:25" ht="15.75">
      <c r="W1269" s="1147"/>
      <c r="X1269" s="1147"/>
      <c r="Y1269" s="1147"/>
    </row>
    <row r="1270" spans="23:25" ht="15.75">
      <c r="W1270" s="1147"/>
      <c r="X1270" s="1147"/>
      <c r="Y1270" s="1147"/>
    </row>
    <row r="1271" spans="23:25" ht="15.75">
      <c r="W1271" s="1147"/>
      <c r="X1271" s="1147"/>
      <c r="Y1271" s="1147"/>
    </row>
    <row r="1272" spans="23:25" ht="15.75">
      <c r="W1272" s="1147"/>
      <c r="X1272" s="1147"/>
      <c r="Y1272" s="1147"/>
    </row>
    <row r="1273" spans="23:25" ht="15.75">
      <c r="W1273" s="1147"/>
      <c r="X1273" s="1147"/>
      <c r="Y1273" s="1147"/>
    </row>
    <row r="1274" spans="23:25" ht="15.75">
      <c r="W1274" s="1147"/>
      <c r="X1274" s="1147"/>
      <c r="Y1274" s="1147"/>
    </row>
    <row r="1275" spans="23:25" ht="15.75">
      <c r="W1275" s="1147"/>
      <c r="X1275" s="1147"/>
      <c r="Y1275" s="1147"/>
    </row>
    <row r="1276" spans="23:25" ht="15.75">
      <c r="W1276" s="1147"/>
      <c r="X1276" s="1147"/>
      <c r="Y1276" s="1147"/>
    </row>
    <row r="1277" spans="23:25" ht="15.75">
      <c r="W1277" s="1147"/>
      <c r="X1277" s="1147"/>
      <c r="Y1277" s="1147"/>
    </row>
    <row r="1278" spans="23:25" ht="15.75">
      <c r="W1278" s="1147"/>
      <c r="X1278" s="1147"/>
      <c r="Y1278" s="1147"/>
    </row>
    <row r="1279" spans="23:25" ht="15.75">
      <c r="W1279" s="1147"/>
      <c r="X1279" s="1147"/>
      <c r="Y1279" s="1147"/>
    </row>
    <row r="1280" spans="23:25" ht="15.75">
      <c r="W1280" s="1147"/>
      <c r="X1280" s="1147"/>
      <c r="Y1280" s="1147"/>
    </row>
    <row r="1281" spans="23:25" ht="15.75">
      <c r="W1281" s="1147"/>
      <c r="X1281" s="1147"/>
      <c r="Y1281" s="1147"/>
    </row>
    <row r="1282" spans="23:25" ht="15.75">
      <c r="W1282" s="1147"/>
      <c r="X1282" s="1147"/>
      <c r="Y1282" s="1147"/>
    </row>
    <row r="1283" spans="23:25" ht="15.75">
      <c r="W1283" s="1147"/>
      <c r="X1283" s="1147"/>
      <c r="Y1283" s="1147"/>
    </row>
    <row r="1284" spans="23:25" ht="15.75">
      <c r="W1284" s="1147"/>
      <c r="X1284" s="1147"/>
      <c r="Y1284" s="1147"/>
    </row>
    <row r="1285" spans="23:25" ht="15.75">
      <c r="W1285" s="1147"/>
      <c r="X1285" s="1147"/>
      <c r="Y1285" s="1147"/>
    </row>
    <row r="1286" spans="23:25" ht="15.75">
      <c r="W1286" s="1147"/>
      <c r="X1286" s="1147"/>
      <c r="Y1286" s="1147"/>
    </row>
    <row r="1287" spans="23:25" ht="15.75">
      <c r="W1287" s="1147"/>
      <c r="X1287" s="1147"/>
      <c r="Y1287" s="1147"/>
    </row>
    <row r="1288" spans="23:25" ht="15.75">
      <c r="W1288" s="1147"/>
      <c r="X1288" s="1147"/>
      <c r="Y1288" s="1147"/>
    </row>
    <row r="1289" spans="23:25" ht="15.75">
      <c r="W1289" s="1147"/>
      <c r="X1289" s="1147"/>
      <c r="Y1289" s="1147"/>
    </row>
    <row r="1290" spans="23:25" ht="15.75">
      <c r="W1290" s="1147"/>
      <c r="X1290" s="1147"/>
      <c r="Y1290" s="1147"/>
    </row>
    <row r="1291" spans="23:25" ht="15.75">
      <c r="W1291" s="1147"/>
      <c r="X1291" s="1147"/>
      <c r="Y1291" s="1147"/>
    </row>
    <row r="1292" spans="23:25" ht="15.75">
      <c r="W1292" s="1147"/>
      <c r="X1292" s="1147"/>
      <c r="Y1292" s="1147"/>
    </row>
    <row r="1293" spans="23:25" ht="15.75">
      <c r="W1293" s="1147"/>
      <c r="X1293" s="1147"/>
      <c r="Y1293" s="1147"/>
    </row>
    <row r="1294" spans="23:25" ht="15.75">
      <c r="W1294" s="1147"/>
      <c r="X1294" s="1147"/>
      <c r="Y1294" s="1147"/>
    </row>
    <row r="1295" spans="23:25" ht="15.75">
      <c r="W1295" s="1147"/>
      <c r="X1295" s="1147"/>
      <c r="Y1295" s="1147"/>
    </row>
    <row r="1296" spans="23:25" ht="15.75">
      <c r="W1296" s="1147"/>
      <c r="X1296" s="1147"/>
      <c r="Y1296" s="1147"/>
    </row>
    <row r="1297" spans="23:25" ht="15.75">
      <c r="W1297" s="1147"/>
      <c r="X1297" s="1147"/>
      <c r="Y1297" s="1147"/>
    </row>
    <row r="1298" spans="23:25" ht="15.75">
      <c r="W1298" s="1147"/>
      <c r="X1298" s="1147"/>
      <c r="Y1298" s="1147"/>
    </row>
    <row r="1299" spans="23:25" ht="15.75">
      <c r="W1299" s="1147"/>
      <c r="X1299" s="1147"/>
      <c r="Y1299" s="1147"/>
    </row>
    <row r="1300" spans="23:25" ht="15.75">
      <c r="W1300" s="1147"/>
      <c r="X1300" s="1147"/>
      <c r="Y1300" s="1147"/>
    </row>
    <row r="1301" spans="23:25" ht="15.75">
      <c r="W1301" s="1147"/>
      <c r="X1301" s="1147"/>
      <c r="Y1301" s="1147"/>
    </row>
    <row r="1302" spans="23:25" ht="15.75">
      <c r="W1302" s="1147"/>
      <c r="X1302" s="1147"/>
      <c r="Y1302" s="1147"/>
    </row>
    <row r="1303" spans="23:25" ht="15.75">
      <c r="W1303" s="1147"/>
      <c r="X1303" s="1147"/>
      <c r="Y1303" s="1147"/>
    </row>
    <row r="1304" spans="23:25" ht="15.75">
      <c r="W1304" s="1147"/>
      <c r="X1304" s="1147"/>
      <c r="Y1304" s="1147"/>
    </row>
    <row r="1305" spans="23:25" ht="15.75">
      <c r="W1305" s="1147"/>
      <c r="X1305" s="1147"/>
      <c r="Y1305" s="1147"/>
    </row>
    <row r="1306" spans="23:25" ht="15.75">
      <c r="W1306" s="1147"/>
      <c r="X1306" s="1147"/>
      <c r="Y1306" s="1147"/>
    </row>
    <row r="1307" spans="23:25" ht="15.75">
      <c r="W1307" s="1147"/>
      <c r="X1307" s="1147"/>
      <c r="Y1307" s="1147"/>
    </row>
    <row r="1308" spans="23:25" ht="15.75">
      <c r="W1308" s="1147"/>
      <c r="X1308" s="1147"/>
      <c r="Y1308" s="1147"/>
    </row>
    <row r="1309" spans="23:25" ht="15.75">
      <c r="W1309" s="1147"/>
      <c r="X1309" s="1147"/>
      <c r="Y1309" s="1147"/>
    </row>
    <row r="1310" spans="23:25" ht="15.75">
      <c r="W1310" s="1147"/>
      <c r="X1310" s="1147"/>
      <c r="Y1310" s="1147"/>
    </row>
    <row r="1311" spans="23:25" ht="15.75">
      <c r="W1311" s="1147"/>
      <c r="X1311" s="1147"/>
      <c r="Y1311" s="1147"/>
    </row>
    <row r="1312" spans="23:25" ht="15.75">
      <c r="W1312" s="1147"/>
      <c r="X1312" s="1147"/>
      <c r="Y1312" s="1147"/>
    </row>
    <row r="1313" spans="23:25" ht="15.75">
      <c r="W1313" s="1147"/>
      <c r="X1313" s="1147"/>
      <c r="Y1313" s="1147"/>
    </row>
    <row r="1314" spans="23:25" ht="15.75">
      <c r="W1314" s="1147"/>
      <c r="X1314" s="1147"/>
      <c r="Y1314" s="1147"/>
    </row>
    <row r="1315" spans="23:25" ht="15.75">
      <c r="W1315" s="1147"/>
      <c r="X1315" s="1147"/>
      <c r="Y1315" s="1147"/>
    </row>
    <row r="1316" spans="23:25" ht="15.75">
      <c r="W1316" s="1147"/>
      <c r="X1316" s="1147"/>
      <c r="Y1316" s="1147"/>
    </row>
    <row r="1317" spans="23:25" ht="15.75">
      <c r="W1317" s="1147"/>
      <c r="X1317" s="1147"/>
      <c r="Y1317" s="1147"/>
    </row>
    <row r="1318" spans="23:25" ht="15.75">
      <c r="W1318" s="1147"/>
      <c r="X1318" s="1147"/>
      <c r="Y1318" s="1147"/>
    </row>
    <row r="1319" spans="23:25" ht="15.75">
      <c r="W1319" s="1147"/>
      <c r="X1319" s="1147"/>
      <c r="Y1319" s="1147"/>
    </row>
    <row r="1320" spans="23:25" ht="15.75">
      <c r="W1320" s="1147"/>
      <c r="X1320" s="1147"/>
      <c r="Y1320" s="1147"/>
    </row>
    <row r="1321" spans="23:25" ht="15.75">
      <c r="W1321" s="1147"/>
      <c r="X1321" s="1147"/>
      <c r="Y1321" s="1147"/>
    </row>
    <row r="1322" spans="23:25" ht="15.75">
      <c r="W1322" s="1147"/>
      <c r="X1322" s="1147"/>
      <c r="Y1322" s="1147"/>
    </row>
    <row r="1323" spans="23:25" ht="15.75">
      <c r="W1323" s="1147"/>
      <c r="X1323" s="1147"/>
      <c r="Y1323" s="1147"/>
    </row>
    <row r="1324" spans="23:25" ht="15.75">
      <c r="W1324" s="1147"/>
      <c r="X1324" s="1147"/>
      <c r="Y1324" s="1147"/>
    </row>
    <row r="1325" spans="23:25" ht="15.75">
      <c r="W1325" s="1147"/>
      <c r="X1325" s="1147"/>
      <c r="Y1325" s="1147"/>
    </row>
    <row r="1326" spans="23:25" ht="15.75">
      <c r="W1326" s="1147"/>
      <c r="X1326" s="1147"/>
      <c r="Y1326" s="1147"/>
    </row>
    <row r="1327" spans="23:25" ht="15.75">
      <c r="W1327" s="1147"/>
      <c r="X1327" s="1147"/>
      <c r="Y1327" s="1147"/>
    </row>
    <row r="1328" spans="23:25" ht="15.75">
      <c r="W1328" s="1147"/>
      <c r="X1328" s="1147"/>
      <c r="Y1328" s="1147"/>
    </row>
    <row r="1329" spans="23:25" ht="15.75">
      <c r="W1329" s="1147"/>
      <c r="X1329" s="1147"/>
      <c r="Y1329" s="1147"/>
    </row>
    <row r="1330" spans="23:25" ht="15.75">
      <c r="W1330" s="1147"/>
      <c r="X1330" s="1147"/>
      <c r="Y1330" s="1147"/>
    </row>
    <row r="1331" spans="23:25" ht="15.75">
      <c r="W1331" s="1147"/>
      <c r="X1331" s="1147"/>
      <c r="Y1331" s="1147"/>
    </row>
    <row r="1332" spans="23:25" ht="15.75">
      <c r="W1332" s="1147"/>
      <c r="X1332" s="1147"/>
      <c r="Y1332" s="1147"/>
    </row>
    <row r="1333" spans="23:25" ht="15.75">
      <c r="W1333" s="1147"/>
      <c r="X1333" s="1147"/>
      <c r="Y1333" s="1147"/>
    </row>
    <row r="1334" spans="23:25" ht="15.75">
      <c r="W1334" s="1147"/>
      <c r="X1334" s="1147"/>
      <c r="Y1334" s="1147"/>
    </row>
    <row r="1335" spans="23:25" ht="15.75">
      <c r="W1335" s="1147"/>
      <c r="X1335" s="1147"/>
      <c r="Y1335" s="1147"/>
    </row>
    <row r="1336" spans="23:25" ht="15.75">
      <c r="W1336" s="1147"/>
      <c r="X1336" s="1147"/>
      <c r="Y1336" s="1147"/>
    </row>
    <row r="1337" spans="23:25" ht="15.75">
      <c r="W1337" s="1147"/>
      <c r="X1337" s="1147"/>
      <c r="Y1337" s="1147"/>
    </row>
    <row r="1338" spans="23:25" ht="15.75">
      <c r="W1338" s="1147"/>
      <c r="X1338" s="1147"/>
      <c r="Y1338" s="1147"/>
    </row>
    <row r="1339" spans="23:25" ht="15.75">
      <c r="W1339" s="1147"/>
      <c r="X1339" s="1147"/>
      <c r="Y1339" s="1147"/>
    </row>
    <row r="1340" spans="23:25" ht="15.75">
      <c r="W1340" s="1147"/>
      <c r="X1340" s="1147"/>
      <c r="Y1340" s="1147"/>
    </row>
    <row r="1341" spans="23:25" ht="15.75">
      <c r="W1341" s="1147"/>
      <c r="X1341" s="1147"/>
      <c r="Y1341" s="1147"/>
    </row>
    <row r="1342" spans="23:25" ht="15.75">
      <c r="W1342" s="1147"/>
      <c r="X1342" s="1147"/>
      <c r="Y1342" s="1147"/>
    </row>
    <row r="1343" spans="23:25" ht="15.75">
      <c r="W1343" s="1147"/>
      <c r="X1343" s="1147"/>
      <c r="Y1343" s="1147"/>
    </row>
    <row r="1344" spans="23:25" ht="15.75">
      <c r="W1344" s="1147"/>
      <c r="X1344" s="1147"/>
      <c r="Y1344" s="1147"/>
    </row>
    <row r="1345" spans="23:25" ht="15.75">
      <c r="W1345" s="1147"/>
      <c r="X1345" s="1147"/>
      <c r="Y1345" s="1147"/>
    </row>
    <row r="1346" spans="23:25" ht="15.75">
      <c r="W1346" s="1147"/>
      <c r="X1346" s="1147"/>
      <c r="Y1346" s="1147"/>
    </row>
    <row r="1347" spans="23:25" ht="15.75">
      <c r="W1347" s="1147"/>
      <c r="X1347" s="1147"/>
      <c r="Y1347" s="1147"/>
    </row>
    <row r="1348" spans="23:25" ht="15.75">
      <c r="W1348" s="1147"/>
      <c r="X1348" s="1147"/>
      <c r="Y1348" s="1147"/>
    </row>
    <row r="1349" spans="23:25" ht="15.75">
      <c r="W1349" s="1147"/>
      <c r="X1349" s="1147"/>
      <c r="Y1349" s="1147"/>
    </row>
    <row r="1350" spans="23:25" ht="15.75">
      <c r="W1350" s="1147"/>
      <c r="X1350" s="1147"/>
      <c r="Y1350" s="1147"/>
    </row>
    <row r="1351" spans="23:25" ht="15.75">
      <c r="W1351" s="1147"/>
      <c r="X1351" s="1147"/>
      <c r="Y1351" s="1147"/>
    </row>
    <row r="1352" spans="23:25" ht="15.75">
      <c r="W1352" s="1147"/>
      <c r="X1352" s="1147"/>
      <c r="Y1352" s="1147"/>
    </row>
    <row r="1353" spans="23:25" ht="15.75">
      <c r="W1353" s="1147"/>
      <c r="X1353" s="1147"/>
      <c r="Y1353" s="1147"/>
    </row>
    <row r="1354" spans="23:25" ht="15.75">
      <c r="W1354" s="1147"/>
      <c r="X1354" s="1147"/>
      <c r="Y1354" s="1147"/>
    </row>
    <row r="1355" spans="23:25" ht="15.75">
      <c r="W1355" s="1147"/>
      <c r="X1355" s="1147"/>
      <c r="Y1355" s="1147"/>
    </row>
    <row r="1356" spans="23:25" ht="15.75">
      <c r="W1356" s="1147"/>
      <c r="X1356" s="1147"/>
      <c r="Y1356" s="1147"/>
    </row>
    <row r="1357" spans="23:25" ht="15.75">
      <c r="W1357" s="1147"/>
      <c r="X1357" s="1147"/>
      <c r="Y1357" s="1147"/>
    </row>
    <row r="1358" spans="23:25" ht="15.75">
      <c r="W1358" s="1147"/>
      <c r="X1358" s="1147"/>
      <c r="Y1358" s="1147"/>
    </row>
    <row r="1359" spans="23:25" ht="15.75">
      <c r="W1359" s="1147"/>
      <c r="X1359" s="1147"/>
      <c r="Y1359" s="1147"/>
    </row>
    <row r="1360" spans="23:25" ht="15.75">
      <c r="W1360" s="1147"/>
      <c r="X1360" s="1147"/>
      <c r="Y1360" s="1147"/>
    </row>
    <row r="1361" spans="23:25" ht="15.75">
      <c r="W1361" s="1147"/>
      <c r="X1361" s="1147"/>
      <c r="Y1361" s="1147"/>
    </row>
    <row r="1362" spans="23:25" ht="15.75">
      <c r="W1362" s="1147"/>
      <c r="X1362" s="1147"/>
      <c r="Y1362" s="1147"/>
    </row>
    <row r="1363" spans="23:25" ht="15.75">
      <c r="W1363" s="1147"/>
      <c r="X1363" s="1147"/>
      <c r="Y1363" s="1147"/>
    </row>
    <row r="1364" spans="23:25" ht="15.75">
      <c r="W1364" s="1147"/>
      <c r="X1364" s="1147"/>
      <c r="Y1364" s="1147"/>
    </row>
    <row r="1365" spans="23:25" ht="15.75">
      <c r="W1365" s="1147"/>
      <c r="X1365" s="1147"/>
      <c r="Y1365" s="1147"/>
    </row>
    <row r="1366" spans="23:25" ht="15.75">
      <c r="W1366" s="1147"/>
      <c r="X1366" s="1147"/>
      <c r="Y1366" s="1147"/>
    </row>
    <row r="1367" spans="23:25" ht="15.75">
      <c r="W1367" s="1147"/>
      <c r="X1367" s="1147"/>
      <c r="Y1367" s="1147"/>
    </row>
    <row r="1368" spans="23:25" ht="15.75">
      <c r="W1368" s="1147"/>
      <c r="X1368" s="1147"/>
      <c r="Y1368" s="1147"/>
    </row>
    <row r="1369" spans="23:25" ht="15.75">
      <c r="W1369" s="1147"/>
      <c r="X1369" s="1147"/>
      <c r="Y1369" s="1147"/>
    </row>
    <row r="1370" spans="23:25" ht="15.75">
      <c r="W1370" s="1147"/>
      <c r="X1370" s="1147"/>
      <c r="Y1370" s="1147"/>
    </row>
    <row r="1371" spans="23:25" ht="15.75">
      <c r="W1371" s="1147"/>
      <c r="X1371" s="1147"/>
      <c r="Y1371" s="1147"/>
    </row>
    <row r="1372" spans="23:25" ht="15.75">
      <c r="W1372" s="1147"/>
      <c r="X1372" s="1147"/>
      <c r="Y1372" s="1147"/>
    </row>
    <row r="1373" spans="23:25" ht="15.75">
      <c r="W1373" s="1147"/>
      <c r="X1373" s="1147"/>
      <c r="Y1373" s="1147"/>
    </row>
    <row r="1374" spans="23:25" ht="15.75">
      <c r="W1374" s="1147"/>
      <c r="X1374" s="1147"/>
      <c r="Y1374" s="1147"/>
    </row>
    <row r="1375" spans="23:25" ht="15.75">
      <c r="W1375" s="1147"/>
      <c r="X1375" s="1147"/>
      <c r="Y1375" s="1147"/>
    </row>
    <row r="1376" spans="23:25" ht="15.75">
      <c r="W1376" s="1147"/>
      <c r="X1376" s="1147"/>
      <c r="Y1376" s="1147"/>
    </row>
    <row r="1377" spans="23:25" ht="15.75">
      <c r="W1377" s="1147"/>
      <c r="X1377" s="1147"/>
      <c r="Y1377" s="1147"/>
    </row>
    <row r="1378" spans="23:25" ht="15.75">
      <c r="W1378" s="1147"/>
      <c r="X1378" s="1147"/>
      <c r="Y1378" s="1147"/>
    </row>
    <row r="1379" spans="23:25" ht="15.75">
      <c r="W1379" s="1147"/>
      <c r="X1379" s="1147"/>
      <c r="Y1379" s="1147"/>
    </row>
    <row r="1380" spans="23:25" ht="15.75">
      <c r="W1380" s="1147"/>
      <c r="X1380" s="1147"/>
      <c r="Y1380" s="1147"/>
    </row>
    <row r="1381" spans="23:25" ht="15.75">
      <c r="W1381" s="1147"/>
      <c r="X1381" s="1147"/>
      <c r="Y1381" s="1147"/>
    </row>
    <row r="1382" spans="23:25" ht="15.75">
      <c r="W1382" s="1147"/>
      <c r="X1382" s="1147"/>
      <c r="Y1382" s="1147"/>
    </row>
    <row r="1383" spans="23:25" ht="15.75">
      <c r="W1383" s="1147"/>
      <c r="X1383" s="1147"/>
      <c r="Y1383" s="1147"/>
    </row>
    <row r="1384" spans="23:25" ht="15.75">
      <c r="W1384" s="1147"/>
      <c r="X1384" s="1147"/>
      <c r="Y1384" s="1147"/>
    </row>
    <row r="1385" spans="23:25" ht="15.75">
      <c r="W1385" s="1147"/>
      <c r="X1385" s="1147"/>
      <c r="Y1385" s="1147"/>
    </row>
    <row r="1386" spans="23:25" ht="15.75">
      <c r="W1386" s="1147"/>
      <c r="X1386" s="1147"/>
      <c r="Y1386" s="1147"/>
    </row>
    <row r="1387" spans="23:25" ht="15.75">
      <c r="W1387" s="1147"/>
      <c r="X1387" s="1147"/>
      <c r="Y1387" s="1147"/>
    </row>
    <row r="1388" spans="23:25" ht="15.75">
      <c r="W1388" s="1147"/>
      <c r="X1388" s="1147"/>
      <c r="Y1388" s="1147"/>
    </row>
    <row r="1389" spans="23:25" ht="15.75">
      <c r="W1389" s="1147"/>
      <c r="X1389" s="1147"/>
      <c r="Y1389" s="1147"/>
    </row>
    <row r="1390" spans="23:25" ht="15.75">
      <c r="W1390" s="1147"/>
      <c r="X1390" s="1147"/>
      <c r="Y1390" s="1147"/>
    </row>
    <row r="1391" spans="23:25" ht="15.75">
      <c r="W1391" s="1147"/>
      <c r="X1391" s="1147"/>
      <c r="Y1391" s="1147"/>
    </row>
    <row r="1392" spans="23:25" ht="15.75">
      <c r="W1392" s="1147"/>
      <c r="X1392" s="1147"/>
      <c r="Y1392" s="1147"/>
    </row>
    <row r="1393" spans="23:25" ht="15.75">
      <c r="W1393" s="1147"/>
      <c r="X1393" s="1147"/>
      <c r="Y1393" s="1147"/>
    </row>
    <row r="1394" spans="23:25" ht="15.75">
      <c r="W1394" s="1147"/>
      <c r="X1394" s="1147"/>
      <c r="Y1394" s="1147"/>
    </row>
    <row r="1395" spans="23:25" ht="15.75">
      <c r="W1395" s="1147"/>
      <c r="X1395" s="1147"/>
      <c r="Y1395" s="1147"/>
    </row>
    <row r="1396" spans="23:25" ht="15.75">
      <c r="W1396" s="1147"/>
      <c r="X1396" s="1147"/>
      <c r="Y1396" s="1147"/>
    </row>
  </sheetData>
  <sheetProtection selectLockedCells="1" selectUnlockedCells="1"/>
  <mergeCells count="412">
    <mergeCell ref="D199:G199"/>
    <mergeCell ref="I199:K199"/>
    <mergeCell ref="D201:G201"/>
    <mergeCell ref="AK11:AL11"/>
    <mergeCell ref="AN11:AO11"/>
    <mergeCell ref="O215:P215"/>
    <mergeCell ref="R215:S215"/>
    <mergeCell ref="N210:P210"/>
    <mergeCell ref="Q210:S210"/>
    <mergeCell ref="T210:V210"/>
    <mergeCell ref="D237:E237"/>
    <mergeCell ref="G237:H237"/>
    <mergeCell ref="O212:P212"/>
    <mergeCell ref="R212:S212"/>
    <mergeCell ref="O213:P213"/>
    <mergeCell ref="R213:S213"/>
    <mergeCell ref="O214:P214"/>
    <mergeCell ref="R214:S214"/>
    <mergeCell ref="C265:D265"/>
    <mergeCell ref="E265:F265"/>
    <mergeCell ref="G265:H265"/>
    <mergeCell ref="I265:J265"/>
    <mergeCell ref="K265:L265"/>
    <mergeCell ref="M265:N265"/>
    <mergeCell ref="W210:Y210"/>
    <mergeCell ref="O211:P211"/>
    <mergeCell ref="R211:S211"/>
    <mergeCell ref="R20:S20"/>
    <mergeCell ref="R21:S21"/>
    <mergeCell ref="R119:S119"/>
    <mergeCell ref="A170:Y170"/>
    <mergeCell ref="A171:Y171"/>
    <mergeCell ref="A174:B174"/>
    <mergeCell ref="A99:B99"/>
    <mergeCell ref="A166:B166"/>
    <mergeCell ref="A100:Y100"/>
    <mergeCell ref="A24:B24"/>
    <mergeCell ref="T4:V4"/>
    <mergeCell ref="M3:M7"/>
    <mergeCell ref="B188:M188"/>
    <mergeCell ref="A176:Y176"/>
    <mergeCell ref="T188:U188"/>
    <mergeCell ref="A182:B182"/>
    <mergeCell ref="W188:X188"/>
    <mergeCell ref="A1:Y1"/>
    <mergeCell ref="N2:Y3"/>
    <mergeCell ref="W4:Y4"/>
    <mergeCell ref="N6:Y6"/>
    <mergeCell ref="I4:I7"/>
    <mergeCell ref="A97:B97"/>
    <mergeCell ref="A64:V64"/>
    <mergeCell ref="A62:B62"/>
    <mergeCell ref="R24:S24"/>
    <mergeCell ref="O26:P26"/>
    <mergeCell ref="B186:M186"/>
    <mergeCell ref="A181:B181"/>
    <mergeCell ref="Q188:S188"/>
    <mergeCell ref="B185:M185"/>
    <mergeCell ref="N188:P188"/>
    <mergeCell ref="B184:M184"/>
    <mergeCell ref="A183:B183"/>
    <mergeCell ref="B187:M187"/>
    <mergeCell ref="O181:P181"/>
    <mergeCell ref="O183:P183"/>
    <mergeCell ref="A179:B179"/>
    <mergeCell ref="A180:Y180"/>
    <mergeCell ref="A107:Y107"/>
    <mergeCell ref="A164:B164"/>
    <mergeCell ref="A165:B165"/>
    <mergeCell ref="A136:Y136"/>
    <mergeCell ref="A150:Y150"/>
    <mergeCell ref="R159:S159"/>
    <mergeCell ref="R160:S160"/>
    <mergeCell ref="O163:P163"/>
    <mergeCell ref="O27:P27"/>
    <mergeCell ref="R158:S158"/>
    <mergeCell ref="O28:P28"/>
    <mergeCell ref="O29:P29"/>
    <mergeCell ref="O30:P30"/>
    <mergeCell ref="O31:P31"/>
    <mergeCell ref="O32:P32"/>
    <mergeCell ref="O33:P33"/>
    <mergeCell ref="O34:P34"/>
    <mergeCell ref="O35:P35"/>
    <mergeCell ref="H2:M2"/>
    <mergeCell ref="I3:L3"/>
    <mergeCell ref="L4:L7"/>
    <mergeCell ref="A63:B63"/>
    <mergeCell ref="C2:F3"/>
    <mergeCell ref="E4:F5"/>
    <mergeCell ref="E6:E7"/>
    <mergeCell ref="F6:F7"/>
    <mergeCell ref="B2:B7"/>
    <mergeCell ref="A2:A7"/>
    <mergeCell ref="K4:K7"/>
    <mergeCell ref="A61:B61"/>
    <mergeCell ref="C4:C7"/>
    <mergeCell ref="D4:D7"/>
    <mergeCell ref="H3:H7"/>
    <mergeCell ref="A101:Y101"/>
    <mergeCell ref="N4:P4"/>
    <mergeCell ref="Q4:S4"/>
    <mergeCell ref="G2:G7"/>
    <mergeCell ref="J4:J7"/>
    <mergeCell ref="A22:B22"/>
    <mergeCell ref="A23:B23"/>
    <mergeCell ref="A10:Y10"/>
    <mergeCell ref="A9:Y9"/>
    <mergeCell ref="A25:Y25"/>
    <mergeCell ref="N190:Y190"/>
    <mergeCell ref="N189:P189"/>
    <mergeCell ref="Q189:S189"/>
    <mergeCell ref="W189:Y189"/>
    <mergeCell ref="A98:B98"/>
    <mergeCell ref="O5:P5"/>
    <mergeCell ref="R5:S5"/>
    <mergeCell ref="O7:P7"/>
    <mergeCell ref="O8:P8"/>
    <mergeCell ref="R7:S7"/>
    <mergeCell ref="R8:S8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2:P22"/>
    <mergeCell ref="O23:P23"/>
    <mergeCell ref="O24:P24"/>
    <mergeCell ref="O20:P20"/>
    <mergeCell ref="O21:P21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2:S22"/>
    <mergeCell ref="R23:S23"/>
    <mergeCell ref="R157:S157"/>
    <mergeCell ref="R32:S32"/>
    <mergeCell ref="R33:S33"/>
    <mergeCell ref="R34:S34"/>
    <mergeCell ref="R35:S35"/>
    <mergeCell ref="O164:P164"/>
    <mergeCell ref="O165:P165"/>
    <mergeCell ref="O166:P166"/>
    <mergeCell ref="R151:S151"/>
    <mergeCell ref="R152:S152"/>
    <mergeCell ref="R153:S153"/>
    <mergeCell ref="R154:S154"/>
    <mergeCell ref="R155:S155"/>
    <mergeCell ref="R156:S156"/>
    <mergeCell ref="O157:P157"/>
    <mergeCell ref="O36:P36"/>
    <mergeCell ref="O37:P37"/>
    <mergeCell ref="O38:P38"/>
    <mergeCell ref="O39:P39"/>
    <mergeCell ref="O40:P40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R26:S26"/>
    <mergeCell ref="R27:S27"/>
    <mergeCell ref="R28:S28"/>
    <mergeCell ref="R29:S29"/>
    <mergeCell ref="R30:S30"/>
    <mergeCell ref="R31:S31"/>
    <mergeCell ref="R36:S36"/>
    <mergeCell ref="R37:S37"/>
    <mergeCell ref="R38:S38"/>
    <mergeCell ref="R39:S39"/>
    <mergeCell ref="R40:S40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O160:P160"/>
    <mergeCell ref="R144:S144"/>
    <mergeCell ref="R145:S145"/>
    <mergeCell ref="R146:S146"/>
    <mergeCell ref="R147:S147"/>
    <mergeCell ref="R148:S148"/>
    <mergeCell ref="R149:S149"/>
    <mergeCell ref="O145:P145"/>
    <mergeCell ref="O146:P146"/>
    <mergeCell ref="O147:P147"/>
    <mergeCell ref="O161:P161"/>
    <mergeCell ref="O162:P162"/>
    <mergeCell ref="O151:P151"/>
    <mergeCell ref="O152:P152"/>
    <mergeCell ref="O153:P153"/>
    <mergeCell ref="O154:P154"/>
    <mergeCell ref="O155:P155"/>
    <mergeCell ref="O156:P156"/>
    <mergeCell ref="O158:P158"/>
    <mergeCell ref="O159:P159"/>
    <mergeCell ref="O148:P148"/>
    <mergeCell ref="O149:P149"/>
    <mergeCell ref="R139:S139"/>
    <mergeCell ref="R140:S140"/>
    <mergeCell ref="R141:S141"/>
    <mergeCell ref="R142:S142"/>
    <mergeCell ref="R143:S143"/>
    <mergeCell ref="O139:P139"/>
    <mergeCell ref="O140:P140"/>
    <mergeCell ref="O141:P141"/>
    <mergeCell ref="O142:P142"/>
    <mergeCell ref="O143:P143"/>
    <mergeCell ref="O144:P144"/>
    <mergeCell ref="X62:Y62"/>
    <mergeCell ref="O65:P65"/>
    <mergeCell ref="R132:S132"/>
    <mergeCell ref="O137:P137"/>
    <mergeCell ref="O138:P138"/>
    <mergeCell ref="R137:S137"/>
    <mergeCell ref="R138:S138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98:P98"/>
    <mergeCell ref="O99:P99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8:S78"/>
    <mergeCell ref="R79:S79"/>
    <mergeCell ref="R80:S80"/>
    <mergeCell ref="R81:S81"/>
    <mergeCell ref="R82:S82"/>
    <mergeCell ref="R83:S83"/>
    <mergeCell ref="R84:S84"/>
    <mergeCell ref="R117:S117"/>
    <mergeCell ref="R120:S120"/>
    <mergeCell ref="R85:S85"/>
    <mergeCell ref="R86:S86"/>
    <mergeCell ref="R87:S87"/>
    <mergeCell ref="R88:S88"/>
    <mergeCell ref="R89:S89"/>
    <mergeCell ref="R90:S90"/>
    <mergeCell ref="R114:S114"/>
    <mergeCell ref="R115:S115"/>
    <mergeCell ref="R116:S116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O130:P130"/>
    <mergeCell ref="O131:P131"/>
    <mergeCell ref="R121:S121"/>
    <mergeCell ref="R122:S122"/>
    <mergeCell ref="O123:P123"/>
    <mergeCell ref="O124:P124"/>
    <mergeCell ref="O132:P132"/>
    <mergeCell ref="R127:S127"/>
    <mergeCell ref="R128:S128"/>
    <mergeCell ref="R129:S129"/>
    <mergeCell ref="R130:S130"/>
    <mergeCell ref="R131:S131"/>
    <mergeCell ref="O128:P128"/>
    <mergeCell ref="O129:P129"/>
    <mergeCell ref="O127:P127"/>
    <mergeCell ref="R126:S126"/>
    <mergeCell ref="R123:S123"/>
    <mergeCell ref="R124:S124"/>
    <mergeCell ref="R125:S125"/>
    <mergeCell ref="O125:P125"/>
    <mergeCell ref="O126:P126"/>
    <mergeCell ref="O114:P114"/>
    <mergeCell ref="O115:P115"/>
    <mergeCell ref="O116:P116"/>
    <mergeCell ref="O117:P117"/>
    <mergeCell ref="O120:P120"/>
    <mergeCell ref="O122:P122"/>
    <mergeCell ref="O121:P121"/>
    <mergeCell ref="O102:P102"/>
    <mergeCell ref="O103:P103"/>
    <mergeCell ref="O104:P104"/>
    <mergeCell ref="O105:P105"/>
    <mergeCell ref="O106:P106"/>
    <mergeCell ref="R102:S102"/>
    <mergeCell ref="R103:S103"/>
    <mergeCell ref="R104:S104"/>
    <mergeCell ref="R105:S105"/>
    <mergeCell ref="R106:S106"/>
    <mergeCell ref="R165:S165"/>
    <mergeCell ref="R166:S166"/>
    <mergeCell ref="O108:P108"/>
    <mergeCell ref="R108:S108"/>
    <mergeCell ref="O109:P109"/>
    <mergeCell ref="O110:P110"/>
    <mergeCell ref="O113:P113"/>
    <mergeCell ref="R109:S109"/>
    <mergeCell ref="R110:S110"/>
    <mergeCell ref="R113:S113"/>
    <mergeCell ref="O177:P177"/>
    <mergeCell ref="O178:P178"/>
    <mergeCell ref="O179:P179"/>
    <mergeCell ref="R177:S177"/>
    <mergeCell ref="R178:S178"/>
    <mergeCell ref="R179:S179"/>
    <mergeCell ref="O182:P182"/>
    <mergeCell ref="O184:P184"/>
    <mergeCell ref="O185:P185"/>
    <mergeCell ref="O186:P186"/>
    <mergeCell ref="O187:P187"/>
    <mergeCell ref="R183:S183"/>
    <mergeCell ref="R184:S184"/>
    <mergeCell ref="R185:S185"/>
    <mergeCell ref="R186:S186"/>
    <mergeCell ref="R187:S187"/>
    <mergeCell ref="R133:S133"/>
    <mergeCell ref="O167:P167"/>
    <mergeCell ref="R167:S167"/>
    <mergeCell ref="O172:P172"/>
    <mergeCell ref="O173:P173"/>
    <mergeCell ref="O174:P174"/>
    <mergeCell ref="R161:S161"/>
    <mergeCell ref="R162:S162"/>
    <mergeCell ref="R163:S163"/>
    <mergeCell ref="R164:S164"/>
    <mergeCell ref="O175:P175"/>
    <mergeCell ref="R172:S172"/>
    <mergeCell ref="R173:S173"/>
    <mergeCell ref="R174:S174"/>
    <mergeCell ref="R175:S175"/>
    <mergeCell ref="C275:D275"/>
    <mergeCell ref="E275:F275"/>
    <mergeCell ref="G275:H275"/>
    <mergeCell ref="R181:S181"/>
    <mergeCell ref="R182:S182"/>
  </mergeCells>
  <printOptions horizontalCentered="1"/>
  <pageMargins left="0.1968503937007874" right="0.1968503937007874" top="0.5511811023622047" bottom="0.1968503937007874" header="0.5118110236220472" footer="0.5118110236220472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94"/>
  <sheetViews>
    <sheetView view="pageBreakPreview" zoomScale="86" zoomScaleNormal="50" zoomScaleSheetLayoutView="86" zoomScalePageLayoutView="0" workbookViewId="0" topLeftCell="A1">
      <pane ySplit="8" topLeftCell="A133" activePane="bottomLeft" state="frozen"/>
      <selection pane="topLeft" activeCell="A1" sqref="A1"/>
      <selection pane="bottomLeft" activeCell="L150" sqref="L150"/>
    </sheetView>
  </sheetViews>
  <sheetFormatPr defaultColWidth="9.00390625" defaultRowHeight="12.75"/>
  <cols>
    <col min="1" max="1" width="11.25390625" style="7" customWidth="1"/>
    <col min="2" max="2" width="54.125" style="8" customWidth="1"/>
    <col min="3" max="3" width="6.125" style="9" customWidth="1"/>
    <col min="4" max="4" width="5.875" style="10" customWidth="1"/>
    <col min="5" max="6" width="5.875" style="9" customWidth="1"/>
    <col min="7" max="7" width="12.00390625" style="9" customWidth="1"/>
    <col min="8" max="8" width="12.75390625" style="8" customWidth="1"/>
    <col min="9" max="9" width="7.875" style="8" customWidth="1"/>
    <col min="10" max="10" width="8.00390625" style="8" customWidth="1"/>
    <col min="11" max="11" width="5.375" style="8" customWidth="1"/>
    <col min="12" max="12" width="9.375" style="8" customWidth="1"/>
    <col min="13" max="13" width="9.625" style="8" customWidth="1"/>
    <col min="14" max="14" width="9.375" style="8" customWidth="1"/>
    <col min="15" max="15" width="4.625" style="8" customWidth="1"/>
    <col min="16" max="16" width="4.875" style="8" customWidth="1"/>
    <col min="17" max="17" width="7.625" style="11" customWidth="1"/>
    <col min="18" max="18" width="4.375" style="11" customWidth="1"/>
    <col min="19" max="19" width="2.875" style="8" customWidth="1"/>
    <col min="20" max="22" width="0" style="8" hidden="1" customWidth="1"/>
    <col min="23" max="24" width="7.625" style="56" customWidth="1"/>
    <col min="25" max="25" width="9.125" style="56" customWidth="1"/>
    <col min="26" max="16384" width="9.125" style="8" customWidth="1"/>
  </cols>
  <sheetData>
    <row r="1" spans="1:25" ht="15.75" customHeight="1">
      <c r="A1" s="1613" t="s">
        <v>253</v>
      </c>
      <c r="B1" s="1613"/>
      <c r="C1" s="1614"/>
      <c r="D1" s="1614"/>
      <c r="E1" s="1614"/>
      <c r="F1" s="1614"/>
      <c r="G1" s="1614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5"/>
      <c r="X1" s="1615"/>
      <c r="Y1" s="1615"/>
    </row>
    <row r="2" spans="1:25" s="13" customFormat="1" ht="12.75" customHeight="1">
      <c r="A2" s="1616" t="s">
        <v>22</v>
      </c>
      <c r="B2" s="1618" t="s">
        <v>23</v>
      </c>
      <c r="C2" s="1620" t="s">
        <v>24</v>
      </c>
      <c r="D2" s="1621"/>
      <c r="E2" s="1621"/>
      <c r="F2" s="1622"/>
      <c r="G2" s="1626" t="s">
        <v>25</v>
      </c>
      <c r="H2" s="1618" t="s">
        <v>26</v>
      </c>
      <c r="I2" s="1618"/>
      <c r="J2" s="1618"/>
      <c r="K2" s="1618"/>
      <c r="L2" s="1618"/>
      <c r="M2" s="1618"/>
      <c r="N2" s="1629" t="s">
        <v>27</v>
      </c>
      <c r="O2" s="1630"/>
      <c r="P2" s="1630"/>
      <c r="Q2" s="1630"/>
      <c r="R2" s="1630"/>
      <c r="S2" s="1630"/>
      <c r="T2" s="1630"/>
      <c r="U2" s="1630"/>
      <c r="V2" s="1630"/>
      <c r="W2" s="1631"/>
      <c r="X2" s="1631"/>
      <c r="Y2" s="1632"/>
    </row>
    <row r="3" spans="1:25" s="13" customFormat="1" ht="36.75" customHeight="1">
      <c r="A3" s="1617"/>
      <c r="B3" s="1619"/>
      <c r="C3" s="1623"/>
      <c r="D3" s="1624"/>
      <c r="E3" s="1624"/>
      <c r="F3" s="1625"/>
      <c r="G3" s="1627"/>
      <c r="H3" s="1637" t="s">
        <v>28</v>
      </c>
      <c r="I3" s="1638" t="s">
        <v>29</v>
      </c>
      <c r="J3" s="1638"/>
      <c r="K3" s="1638"/>
      <c r="L3" s="1638"/>
      <c r="M3" s="1637" t="s">
        <v>30</v>
      </c>
      <c r="N3" s="1633"/>
      <c r="O3" s="1634"/>
      <c r="P3" s="1634"/>
      <c r="Q3" s="1634"/>
      <c r="R3" s="1634"/>
      <c r="S3" s="1634"/>
      <c r="T3" s="1634"/>
      <c r="U3" s="1634"/>
      <c r="V3" s="1634"/>
      <c r="W3" s="1635"/>
      <c r="X3" s="1635"/>
      <c r="Y3" s="1636"/>
    </row>
    <row r="4" spans="1:25" s="13" customFormat="1" ht="12.75" customHeight="1">
      <c r="A4" s="1617"/>
      <c r="B4" s="1619"/>
      <c r="C4" s="1628" t="s">
        <v>31</v>
      </c>
      <c r="D4" s="1628" t="s">
        <v>32</v>
      </c>
      <c r="E4" s="1639" t="s">
        <v>114</v>
      </c>
      <c r="F4" s="1640"/>
      <c r="G4" s="1627"/>
      <c r="H4" s="1637"/>
      <c r="I4" s="1637" t="s">
        <v>112</v>
      </c>
      <c r="J4" s="1626" t="s">
        <v>33</v>
      </c>
      <c r="K4" s="1643" t="s">
        <v>34</v>
      </c>
      <c r="L4" s="1643" t="s">
        <v>35</v>
      </c>
      <c r="M4" s="1637"/>
      <c r="N4" s="1638" t="s">
        <v>271</v>
      </c>
      <c r="O4" s="1638"/>
      <c r="P4" s="1638"/>
      <c r="Q4" s="1638" t="s">
        <v>272</v>
      </c>
      <c r="R4" s="1638"/>
      <c r="S4" s="1638"/>
      <c r="T4" s="1638" t="s">
        <v>37</v>
      </c>
      <c r="U4" s="1638"/>
      <c r="V4" s="1638"/>
      <c r="W4" s="1644" t="s">
        <v>36</v>
      </c>
      <c r="X4" s="1645"/>
      <c r="Y4" s="1646"/>
    </row>
    <row r="5" spans="1:25" s="13" customFormat="1" ht="15.75">
      <c r="A5" s="1617"/>
      <c r="B5" s="1619"/>
      <c r="C5" s="1637"/>
      <c r="D5" s="1637"/>
      <c r="E5" s="1641"/>
      <c r="F5" s="1642"/>
      <c r="G5" s="1627"/>
      <c r="H5" s="1637"/>
      <c r="I5" s="1637"/>
      <c r="J5" s="1626"/>
      <c r="K5" s="1643"/>
      <c r="L5" s="1643"/>
      <c r="M5" s="1637"/>
      <c r="N5" s="15">
        <v>1</v>
      </c>
      <c r="O5" s="1607">
        <v>2</v>
      </c>
      <c r="P5" s="1608"/>
      <c r="Q5" s="15">
        <v>3</v>
      </c>
      <c r="R5" s="1607">
        <v>4</v>
      </c>
      <c r="S5" s="1608"/>
      <c r="T5" s="15">
        <v>13</v>
      </c>
      <c r="U5" s="15">
        <v>14</v>
      </c>
      <c r="V5" s="48">
        <v>15</v>
      </c>
      <c r="W5" s="59">
        <v>5</v>
      </c>
      <c r="X5" s="57" t="s">
        <v>273</v>
      </c>
      <c r="Y5" s="57" t="s">
        <v>274</v>
      </c>
    </row>
    <row r="6" spans="1:25" s="13" customFormat="1" ht="15.75">
      <c r="A6" s="1617"/>
      <c r="B6" s="1619"/>
      <c r="C6" s="1637"/>
      <c r="D6" s="1637"/>
      <c r="E6" s="1626" t="s">
        <v>115</v>
      </c>
      <c r="F6" s="1626" t="s">
        <v>116</v>
      </c>
      <c r="G6" s="1627"/>
      <c r="H6" s="1637"/>
      <c r="I6" s="1637"/>
      <c r="J6" s="1626"/>
      <c r="K6" s="1643"/>
      <c r="L6" s="1643"/>
      <c r="M6" s="1637"/>
      <c r="N6" s="1647" t="s">
        <v>263</v>
      </c>
      <c r="O6" s="1648"/>
      <c r="P6" s="1648"/>
      <c r="Q6" s="1648"/>
      <c r="R6" s="1648"/>
      <c r="S6" s="1648"/>
      <c r="T6" s="1648"/>
      <c r="U6" s="1648"/>
      <c r="V6" s="1648"/>
      <c r="W6" s="1649"/>
      <c r="X6" s="1649"/>
      <c r="Y6" s="1636"/>
    </row>
    <row r="7" spans="1:25" s="13" customFormat="1" ht="31.5" customHeight="1">
      <c r="A7" s="1617"/>
      <c r="B7" s="1619"/>
      <c r="C7" s="1637"/>
      <c r="D7" s="1637"/>
      <c r="E7" s="1628"/>
      <c r="F7" s="1628"/>
      <c r="G7" s="1628"/>
      <c r="H7" s="1637"/>
      <c r="I7" s="1637"/>
      <c r="J7" s="1626"/>
      <c r="K7" s="1643"/>
      <c r="L7" s="1643"/>
      <c r="M7" s="1637"/>
      <c r="N7" s="16"/>
      <c r="O7" s="1650"/>
      <c r="P7" s="1651"/>
      <c r="Q7" s="16"/>
      <c r="R7" s="1650"/>
      <c r="S7" s="1651"/>
      <c r="T7" s="16"/>
      <c r="U7" s="16"/>
      <c r="V7" s="51"/>
      <c r="W7" s="57"/>
      <c r="X7" s="57"/>
      <c r="Y7" s="57"/>
    </row>
    <row r="8" spans="1:25" s="13" customFormat="1" ht="15.75">
      <c r="A8" s="15">
        <v>1</v>
      </c>
      <c r="B8" s="17">
        <v>2</v>
      </c>
      <c r="C8" s="15">
        <v>3</v>
      </c>
      <c r="D8" s="17">
        <v>4</v>
      </c>
      <c r="E8" s="15">
        <v>5</v>
      </c>
      <c r="F8" s="17">
        <v>6</v>
      </c>
      <c r="G8" s="17"/>
      <c r="H8" s="15">
        <v>7</v>
      </c>
      <c r="I8" s="17">
        <v>8</v>
      </c>
      <c r="J8" s="15">
        <v>9</v>
      </c>
      <c r="K8" s="17" t="s">
        <v>38</v>
      </c>
      <c r="L8" s="15">
        <v>11</v>
      </c>
      <c r="M8" s="15">
        <v>13</v>
      </c>
      <c r="N8" s="17" t="s">
        <v>39</v>
      </c>
      <c r="O8" s="1652" t="s">
        <v>40</v>
      </c>
      <c r="P8" s="1653"/>
      <c r="Q8" s="17" t="s">
        <v>251</v>
      </c>
      <c r="R8" s="1652" t="s">
        <v>41</v>
      </c>
      <c r="S8" s="1653"/>
      <c r="T8" s="17" t="s">
        <v>42</v>
      </c>
      <c r="U8" s="17" t="s">
        <v>43</v>
      </c>
      <c r="V8" s="48">
        <v>22</v>
      </c>
      <c r="W8" s="59">
        <v>18</v>
      </c>
      <c r="X8" s="57">
        <v>19</v>
      </c>
      <c r="Y8" s="57">
        <v>20</v>
      </c>
    </row>
    <row r="9" spans="1:25" s="13" customFormat="1" ht="16.5" thickBot="1">
      <c r="A9" s="1654" t="s">
        <v>214</v>
      </c>
      <c r="B9" s="1655"/>
      <c r="C9" s="1655"/>
      <c r="D9" s="1655"/>
      <c r="E9" s="1655"/>
      <c r="F9" s="1655"/>
      <c r="G9" s="1655"/>
      <c r="H9" s="1655"/>
      <c r="I9" s="1655"/>
      <c r="J9" s="1655"/>
      <c r="K9" s="1655"/>
      <c r="L9" s="1655"/>
      <c r="M9" s="1655"/>
      <c r="N9" s="1655"/>
      <c r="O9" s="1655"/>
      <c r="P9" s="1655"/>
      <c r="Q9" s="1655"/>
      <c r="R9" s="1655"/>
      <c r="S9" s="1655"/>
      <c r="T9" s="1655"/>
      <c r="U9" s="1655"/>
      <c r="V9" s="1655"/>
      <c r="W9" s="1656"/>
      <c r="X9" s="1656"/>
      <c r="Y9" s="1657"/>
    </row>
    <row r="10" spans="1:25" s="13" customFormat="1" ht="16.5" thickBot="1">
      <c r="A10" s="1658" t="s">
        <v>113</v>
      </c>
      <c r="B10" s="1659"/>
      <c r="C10" s="1659"/>
      <c r="D10" s="1659"/>
      <c r="E10" s="1659"/>
      <c r="F10" s="1659"/>
      <c r="G10" s="1659"/>
      <c r="H10" s="1659"/>
      <c r="I10" s="1659"/>
      <c r="J10" s="1659"/>
      <c r="K10" s="1659"/>
      <c r="L10" s="1659"/>
      <c r="M10" s="1659"/>
      <c r="N10" s="1659"/>
      <c r="O10" s="1659"/>
      <c r="P10" s="1659"/>
      <c r="Q10" s="1659"/>
      <c r="R10" s="1659"/>
      <c r="S10" s="1659"/>
      <c r="T10" s="1659"/>
      <c r="U10" s="1659"/>
      <c r="V10" s="1659"/>
      <c r="W10" s="1660"/>
      <c r="X10" s="1301"/>
      <c r="Y10" s="1661"/>
    </row>
    <row r="11" spans="1:28" s="13" customFormat="1" ht="15.75">
      <c r="A11" s="412" t="s">
        <v>120</v>
      </c>
      <c r="B11" s="413" t="s">
        <v>210</v>
      </c>
      <c r="C11" s="414"/>
      <c r="D11" s="415"/>
      <c r="E11" s="416"/>
      <c r="F11" s="417"/>
      <c r="G11" s="418">
        <f>G12+G13</f>
        <v>6.5</v>
      </c>
      <c r="H11" s="418">
        <f>H12+H13</f>
        <v>195</v>
      </c>
      <c r="I11" s="419"/>
      <c r="J11" s="419"/>
      <c r="K11" s="419"/>
      <c r="L11" s="419"/>
      <c r="M11" s="422"/>
      <c r="N11" s="423"/>
      <c r="O11" s="1662"/>
      <c r="P11" s="1663"/>
      <c r="Q11" s="421"/>
      <c r="R11" s="1662"/>
      <c r="S11" s="1663"/>
      <c r="T11" s="424"/>
      <c r="U11" s="425"/>
      <c r="V11" s="499"/>
      <c r="W11" s="497"/>
      <c r="X11" s="553"/>
      <c r="Y11" s="553"/>
      <c r="AA11" s="13" t="s">
        <v>271</v>
      </c>
      <c r="AB11" s="768">
        <f>SUMIF(Z$11:Z$21,1,G$11:G$21)</f>
        <v>1.5</v>
      </c>
    </row>
    <row r="12" spans="1:28" s="13" customFormat="1" ht="15.75">
      <c r="A12" s="412"/>
      <c r="B12" s="426" t="s">
        <v>45</v>
      </c>
      <c r="C12" s="414"/>
      <c r="D12" s="427"/>
      <c r="E12" s="427"/>
      <c r="F12" s="428"/>
      <c r="G12" s="429">
        <v>5</v>
      </c>
      <c r="H12" s="430">
        <f>G12*30</f>
        <v>150</v>
      </c>
      <c r="I12" s="431"/>
      <c r="J12" s="431"/>
      <c r="K12" s="431"/>
      <c r="L12" s="431"/>
      <c r="M12" s="498"/>
      <c r="N12" s="421"/>
      <c r="O12" s="1664"/>
      <c r="P12" s="1665"/>
      <c r="Q12" s="421"/>
      <c r="R12" s="1664"/>
      <c r="S12" s="1665"/>
      <c r="T12" s="432"/>
      <c r="U12" s="433"/>
      <c r="V12" s="434"/>
      <c r="W12" s="432"/>
      <c r="X12" s="553"/>
      <c r="Y12" s="553"/>
      <c r="AA12" s="13" t="s">
        <v>272</v>
      </c>
      <c r="AB12" s="768">
        <f>SUMIF(Z$11:Z$21,2,G$11:G$21)</f>
        <v>0</v>
      </c>
    </row>
    <row r="13" spans="1:28" s="13" customFormat="1" ht="15.75">
      <c r="A13" s="412"/>
      <c r="B13" s="435" t="s">
        <v>46</v>
      </c>
      <c r="C13" s="436"/>
      <c r="D13" s="427">
        <v>6</v>
      </c>
      <c r="E13" s="427"/>
      <c r="F13" s="437"/>
      <c r="G13" s="438">
        <v>1.5</v>
      </c>
      <c r="H13" s="439">
        <f>G13*30</f>
        <v>45</v>
      </c>
      <c r="I13" s="427">
        <v>4</v>
      </c>
      <c r="J13" s="427"/>
      <c r="K13" s="427"/>
      <c r="L13" s="427">
        <v>4</v>
      </c>
      <c r="M13" s="440">
        <f>H13-I13</f>
        <v>41</v>
      </c>
      <c r="N13" s="421"/>
      <c r="O13" s="1664"/>
      <c r="P13" s="1665"/>
      <c r="Q13" s="421"/>
      <c r="R13" s="1664"/>
      <c r="S13" s="1665"/>
      <c r="T13" s="432"/>
      <c r="U13" s="433">
        <v>4</v>
      </c>
      <c r="V13" s="441"/>
      <c r="W13" s="432"/>
      <c r="X13" s="553" t="s">
        <v>48</v>
      </c>
      <c r="Y13" s="553"/>
      <c r="Z13" s="13">
        <v>3</v>
      </c>
      <c r="AA13" s="13" t="s">
        <v>36</v>
      </c>
      <c r="AB13" s="768">
        <f>SUMIF(Z$11:Z$21,3,G$11:G$21)</f>
        <v>1.5</v>
      </c>
    </row>
    <row r="14" spans="1:28" s="13" customFormat="1" ht="15.75">
      <c r="A14" s="442" t="s">
        <v>121</v>
      </c>
      <c r="B14" s="443" t="s">
        <v>109</v>
      </c>
      <c r="C14" s="444"/>
      <c r="D14" s="445"/>
      <c r="E14" s="446"/>
      <c r="F14" s="447"/>
      <c r="G14" s="448">
        <v>4.5</v>
      </c>
      <c r="H14" s="449">
        <f aca="true" t="shared" si="0" ref="H14:H21">G14*30</f>
        <v>135</v>
      </c>
      <c r="I14" s="445"/>
      <c r="J14" s="419"/>
      <c r="K14" s="445"/>
      <c r="L14" s="445"/>
      <c r="M14" s="420"/>
      <c r="N14" s="421"/>
      <c r="O14" s="1664"/>
      <c r="P14" s="1665"/>
      <c r="Q14" s="450"/>
      <c r="R14" s="1664"/>
      <c r="S14" s="1665"/>
      <c r="T14" s="432"/>
      <c r="U14" s="433"/>
      <c r="V14" s="434"/>
      <c r="W14" s="432"/>
      <c r="X14" s="553"/>
      <c r="Y14" s="553"/>
      <c r="AB14" s="768">
        <f>SUM(AB11:AB13)</f>
        <v>3</v>
      </c>
    </row>
    <row r="15" spans="1:25" s="13" customFormat="1" ht="15.75">
      <c r="A15" s="442" t="s">
        <v>122</v>
      </c>
      <c r="B15" s="451" t="s">
        <v>110</v>
      </c>
      <c r="C15" s="452"/>
      <c r="D15" s="453"/>
      <c r="E15" s="454"/>
      <c r="F15" s="455"/>
      <c r="G15" s="456">
        <v>3</v>
      </c>
      <c r="H15" s="457">
        <f t="shared" si="0"/>
        <v>90</v>
      </c>
      <c r="I15" s="453"/>
      <c r="J15" s="453"/>
      <c r="K15" s="453"/>
      <c r="L15" s="453"/>
      <c r="M15" s="458"/>
      <c r="N15" s="459"/>
      <c r="O15" s="1664"/>
      <c r="P15" s="1665"/>
      <c r="Q15" s="459"/>
      <c r="R15" s="1664"/>
      <c r="S15" s="1665"/>
      <c r="T15" s="460"/>
      <c r="U15" s="433"/>
      <c r="V15" s="434"/>
      <c r="W15" s="460"/>
      <c r="X15" s="553"/>
      <c r="Y15" s="553"/>
    </row>
    <row r="16" spans="1:25" s="13" customFormat="1" ht="31.5">
      <c r="A16" s="442" t="s">
        <v>123</v>
      </c>
      <c r="B16" s="451" t="s">
        <v>111</v>
      </c>
      <c r="C16" s="461"/>
      <c r="D16" s="462"/>
      <c r="E16" s="463"/>
      <c r="F16" s="464"/>
      <c r="G16" s="675">
        <v>4</v>
      </c>
      <c r="H16" s="457">
        <f t="shared" si="0"/>
        <v>120</v>
      </c>
      <c r="I16" s="453"/>
      <c r="J16" s="453"/>
      <c r="K16" s="453"/>
      <c r="L16" s="453"/>
      <c r="M16" s="458"/>
      <c r="N16" s="459"/>
      <c r="O16" s="1664"/>
      <c r="P16" s="1665"/>
      <c r="Q16" s="459"/>
      <c r="R16" s="1664"/>
      <c r="S16" s="1665"/>
      <c r="T16" s="460"/>
      <c r="U16" s="433"/>
      <c r="V16" s="434"/>
      <c r="W16" s="460"/>
      <c r="X16" s="553"/>
      <c r="Y16" s="553"/>
    </row>
    <row r="17" spans="1:25" s="13" customFormat="1" ht="15.75">
      <c r="A17" s="442" t="s">
        <v>124</v>
      </c>
      <c r="B17" s="465" t="s">
        <v>211</v>
      </c>
      <c r="C17" s="466"/>
      <c r="D17" s="467"/>
      <c r="E17" s="463"/>
      <c r="F17" s="464"/>
      <c r="G17" s="675">
        <f>SUM(G18:G19)</f>
        <v>4.5</v>
      </c>
      <c r="H17" s="468">
        <f>SUM(H18:H19)</f>
        <v>135</v>
      </c>
      <c r="I17" s="445"/>
      <c r="J17" s="445"/>
      <c r="K17" s="467"/>
      <c r="L17" s="467"/>
      <c r="M17" s="420"/>
      <c r="N17" s="469"/>
      <c r="O17" s="1664"/>
      <c r="P17" s="1665"/>
      <c r="Q17" s="470"/>
      <c r="R17" s="1664"/>
      <c r="S17" s="1665"/>
      <c r="T17" s="460"/>
      <c r="U17" s="433"/>
      <c r="V17" s="434"/>
      <c r="W17" s="460"/>
      <c r="X17" s="553"/>
      <c r="Y17" s="553"/>
    </row>
    <row r="18" spans="1:25" s="13" customFormat="1" ht="15.75">
      <c r="A18" s="471"/>
      <c r="B18" s="426" t="s">
        <v>45</v>
      </c>
      <c r="C18" s="414"/>
      <c r="D18" s="462"/>
      <c r="E18" s="463"/>
      <c r="F18" s="464"/>
      <c r="G18" s="676">
        <v>3</v>
      </c>
      <c r="H18" s="472">
        <f t="shared" si="0"/>
        <v>90</v>
      </c>
      <c r="I18" s="453"/>
      <c r="J18" s="453"/>
      <c r="K18" s="453"/>
      <c r="L18" s="453"/>
      <c r="M18" s="458"/>
      <c r="N18" s="473"/>
      <c r="O18" s="1664"/>
      <c r="P18" s="1665"/>
      <c r="Q18" s="473"/>
      <c r="R18" s="1664"/>
      <c r="S18" s="1665"/>
      <c r="T18" s="460"/>
      <c r="U18" s="433"/>
      <c r="V18" s="434"/>
      <c r="W18" s="460"/>
      <c r="X18" s="553"/>
      <c r="Y18" s="553"/>
    </row>
    <row r="19" spans="1:26" s="13" customFormat="1" ht="15.75">
      <c r="A19" s="641" t="s">
        <v>188</v>
      </c>
      <c r="B19" s="642" t="s">
        <v>46</v>
      </c>
      <c r="C19" s="643">
        <v>1</v>
      </c>
      <c r="D19" s="644"/>
      <c r="E19" s="645"/>
      <c r="F19" s="646"/>
      <c r="G19" s="677">
        <v>1.5</v>
      </c>
      <c r="H19" s="647">
        <f t="shared" si="0"/>
        <v>45</v>
      </c>
      <c r="I19" s="648">
        <f>SUM(J19:L19)</f>
        <v>4</v>
      </c>
      <c r="J19" s="648">
        <v>4</v>
      </c>
      <c r="K19" s="649"/>
      <c r="L19" s="649"/>
      <c r="M19" s="650">
        <f>H19-I19</f>
        <v>41</v>
      </c>
      <c r="N19" s="476">
        <v>4</v>
      </c>
      <c r="O19" s="1666"/>
      <c r="P19" s="1667"/>
      <c r="Q19" s="470"/>
      <c r="R19" s="1666"/>
      <c r="S19" s="1667"/>
      <c r="T19" s="651"/>
      <c r="U19" s="652"/>
      <c r="V19" s="653"/>
      <c r="W19" s="651"/>
      <c r="X19" s="654"/>
      <c r="Y19" s="654"/>
      <c r="Z19" s="13">
        <v>1</v>
      </c>
    </row>
    <row r="20" spans="1:25" s="13" customFormat="1" ht="31.5">
      <c r="A20" s="665" t="s">
        <v>277</v>
      </c>
      <c r="B20" s="666" t="s">
        <v>278</v>
      </c>
      <c r="C20" s="667"/>
      <c r="D20" s="467"/>
      <c r="E20" s="463"/>
      <c r="F20" s="668"/>
      <c r="G20" s="678">
        <v>3.5</v>
      </c>
      <c r="H20" s="647">
        <f t="shared" si="0"/>
        <v>105</v>
      </c>
      <c r="I20" s="474"/>
      <c r="J20" s="474"/>
      <c r="K20" s="475"/>
      <c r="L20" s="475"/>
      <c r="M20" s="669"/>
      <c r="N20" s="670"/>
      <c r="O20" s="1666"/>
      <c r="P20" s="1667"/>
      <c r="Q20" s="671"/>
      <c r="R20" s="1666"/>
      <c r="S20" s="1667"/>
      <c r="T20" s="433"/>
      <c r="U20" s="433"/>
      <c r="V20" s="433"/>
      <c r="W20" s="433"/>
      <c r="X20" s="553"/>
      <c r="Y20" s="553"/>
    </row>
    <row r="21" spans="1:25" s="13" customFormat="1" ht="15.75">
      <c r="A21" s="665" t="s">
        <v>279</v>
      </c>
      <c r="B21" s="666" t="s">
        <v>280</v>
      </c>
      <c r="C21" s="667"/>
      <c r="D21" s="467"/>
      <c r="E21" s="463"/>
      <c r="F21" s="668"/>
      <c r="G21" s="678">
        <v>3.5</v>
      </c>
      <c r="H21" s="647">
        <f t="shared" si="0"/>
        <v>105</v>
      </c>
      <c r="I21" s="474"/>
      <c r="J21" s="474"/>
      <c r="K21" s="475"/>
      <c r="L21" s="475"/>
      <c r="M21" s="669"/>
      <c r="N21" s="670"/>
      <c r="O21" s="1666"/>
      <c r="P21" s="1667"/>
      <c r="Q21" s="671"/>
      <c r="R21" s="1666"/>
      <c r="S21" s="1667"/>
      <c r="T21" s="433"/>
      <c r="U21" s="433"/>
      <c r="V21" s="433"/>
      <c r="W21" s="433"/>
      <c r="X21" s="553"/>
      <c r="Y21" s="553"/>
    </row>
    <row r="22" spans="1:26" s="13" customFormat="1" ht="16.5" thickBot="1">
      <c r="A22" s="1488" t="s">
        <v>136</v>
      </c>
      <c r="B22" s="1489"/>
      <c r="C22" s="655"/>
      <c r="D22" s="656"/>
      <c r="E22" s="656"/>
      <c r="F22" s="657"/>
      <c r="G22" s="658">
        <f>G$11+G$14+G$15+G$16+G$17+G20+G21</f>
        <v>29.5</v>
      </c>
      <c r="H22" s="658">
        <f>H$11+H$14+H$15+H$16+H$17+H20+H21</f>
        <v>885</v>
      </c>
      <c r="I22" s="659">
        <f>I$11+I$14+I$15+I$16+I$17</f>
        <v>0</v>
      </c>
      <c r="J22" s="659">
        <f>J$11+J$14+J$15+J$16+J$17</f>
        <v>0</v>
      </c>
      <c r="K22" s="659">
        <f>K$11+K$14+K$15+K$16+K$17</f>
        <v>0</v>
      </c>
      <c r="L22" s="659">
        <f>L$11+L$14+L$15+L$16+L$17</f>
        <v>0</v>
      </c>
      <c r="M22" s="660">
        <f>M$11+M$14+M$15+M$16+M$17</f>
        <v>0</v>
      </c>
      <c r="N22" s="672"/>
      <c r="O22" s="1477"/>
      <c r="P22" s="1477"/>
      <c r="Q22" s="674">
        <f>SUM(Q11:Q19)</f>
        <v>0</v>
      </c>
      <c r="R22" s="1668"/>
      <c r="S22" s="1668"/>
      <c r="T22" s="673">
        <f>SUM(T11:T19)</f>
        <v>0</v>
      </c>
      <c r="U22" s="662"/>
      <c r="V22" s="663"/>
      <c r="W22" s="661">
        <f>SUM(W11:W19)</f>
        <v>0</v>
      </c>
      <c r="X22" s="664"/>
      <c r="Y22" s="664"/>
      <c r="Z22" s="13">
        <f>30*G22</f>
        <v>885</v>
      </c>
    </row>
    <row r="23" spans="1:26" s="13" customFormat="1" ht="16.5" thickBot="1">
      <c r="A23" s="1490" t="s">
        <v>212</v>
      </c>
      <c r="B23" s="1491"/>
      <c r="C23" s="481"/>
      <c r="D23" s="482"/>
      <c r="E23" s="482"/>
      <c r="F23" s="483"/>
      <c r="G23" s="484">
        <f>G12+G14+G15+G16+G18+G20+G21</f>
        <v>26.5</v>
      </c>
      <c r="H23" s="484">
        <f>H12+H14+H15+H16+H18+H20+H21</f>
        <v>795</v>
      </c>
      <c r="I23" s="485"/>
      <c r="J23" s="486"/>
      <c r="K23" s="485"/>
      <c r="L23" s="486"/>
      <c r="M23" s="487"/>
      <c r="N23" s="488"/>
      <c r="O23" s="1669"/>
      <c r="P23" s="1670"/>
      <c r="Q23" s="490"/>
      <c r="R23" s="1669"/>
      <c r="S23" s="1670"/>
      <c r="T23" s="490"/>
      <c r="U23" s="491"/>
      <c r="V23" s="489"/>
      <c r="W23" s="490"/>
      <c r="X23" s="555"/>
      <c r="Y23" s="555"/>
      <c r="Z23" s="13">
        <f>30*G23</f>
        <v>795</v>
      </c>
    </row>
    <row r="24" spans="1:26" s="13" customFormat="1" ht="16.5" customHeight="1" thickBot="1">
      <c r="A24" s="1560" t="s">
        <v>213</v>
      </c>
      <c r="B24" s="1595"/>
      <c r="C24" s="477"/>
      <c r="D24" s="478"/>
      <c r="E24" s="478"/>
      <c r="F24" s="492"/>
      <c r="G24" s="493">
        <f>G13+G19</f>
        <v>3</v>
      </c>
      <c r="H24" s="493">
        <f>H13+H19</f>
        <v>90</v>
      </c>
      <c r="I24" s="493">
        <v>8</v>
      </c>
      <c r="J24" s="493">
        <v>4</v>
      </c>
      <c r="K24" s="493">
        <f>K13+K19</f>
        <v>0</v>
      </c>
      <c r="L24" s="493">
        <f>L13+L19</f>
        <v>4</v>
      </c>
      <c r="M24" s="494">
        <f>M13+M19</f>
        <v>82</v>
      </c>
      <c r="N24" s="480">
        <v>4</v>
      </c>
      <c r="O24" s="1664"/>
      <c r="P24" s="1665"/>
      <c r="Q24" s="479">
        <f>Q22</f>
        <v>0</v>
      </c>
      <c r="R24" s="1671">
        <f>R22</f>
        <v>0</v>
      </c>
      <c r="S24" s="1672"/>
      <c r="T24" s="479">
        <f>T22</f>
        <v>0</v>
      </c>
      <c r="U24" s="495">
        <v>4</v>
      </c>
      <c r="V24" s="496"/>
      <c r="W24" s="479">
        <f>W22</f>
        <v>0</v>
      </c>
      <c r="X24" s="554" t="s">
        <v>48</v>
      </c>
      <c r="Y24" s="554"/>
      <c r="Z24" s="13">
        <f>30*G24</f>
        <v>90</v>
      </c>
    </row>
    <row r="25" spans="1:25" s="13" customFormat="1" ht="25.5" customHeight="1" thickBot="1">
      <c r="A25" s="1673" t="s">
        <v>119</v>
      </c>
      <c r="B25" s="1674"/>
      <c r="C25" s="1674"/>
      <c r="D25" s="1674"/>
      <c r="E25" s="1674"/>
      <c r="F25" s="1674"/>
      <c r="G25" s="1674"/>
      <c r="H25" s="1674"/>
      <c r="I25" s="1674"/>
      <c r="J25" s="1674"/>
      <c r="K25" s="1674"/>
      <c r="L25" s="1674"/>
      <c r="M25" s="1674"/>
      <c r="N25" s="1674"/>
      <c r="O25" s="1674"/>
      <c r="P25" s="1674"/>
      <c r="Q25" s="1674"/>
      <c r="R25" s="1674"/>
      <c r="S25" s="1674"/>
      <c r="T25" s="1675"/>
      <c r="U25" s="1675"/>
      <c r="V25" s="1675"/>
      <c r="W25" s="1675"/>
      <c r="X25" s="1676"/>
      <c r="Y25" s="1677"/>
    </row>
    <row r="26" spans="1:28" s="13" customFormat="1" ht="15.75">
      <c r="A26" s="91" t="s">
        <v>126</v>
      </c>
      <c r="B26" s="500" t="s">
        <v>162</v>
      </c>
      <c r="C26" s="405"/>
      <c r="D26" s="405"/>
      <c r="E26" s="70"/>
      <c r="F26" s="501"/>
      <c r="G26" s="679">
        <v>15</v>
      </c>
      <c r="H26" s="502">
        <f aca="true" t="shared" si="1" ref="H26:H31">G26*30</f>
        <v>450</v>
      </c>
      <c r="I26" s="164"/>
      <c r="J26" s="91"/>
      <c r="K26" s="91"/>
      <c r="L26" s="503"/>
      <c r="M26" s="504"/>
      <c r="N26" s="166"/>
      <c r="O26" s="1678"/>
      <c r="P26" s="1679"/>
      <c r="Q26" s="166"/>
      <c r="R26" s="1678"/>
      <c r="S26" s="1679"/>
      <c r="T26" s="166"/>
      <c r="U26" s="91"/>
      <c r="V26" s="162"/>
      <c r="W26" s="66"/>
      <c r="X26" s="57"/>
      <c r="Y26" s="57"/>
      <c r="AA26" s="13" t="s">
        <v>271</v>
      </c>
      <c r="AB26" s="768">
        <f>SUMIF(Z$26:Z$60,1,G$26:G$60)</f>
        <v>31.5</v>
      </c>
    </row>
    <row r="27" spans="1:28" s="13" customFormat="1" ht="15.75">
      <c r="A27" s="19"/>
      <c r="B27" s="25" t="s">
        <v>45</v>
      </c>
      <c r="C27" s="27"/>
      <c r="D27" s="27"/>
      <c r="E27" s="15"/>
      <c r="F27" s="102"/>
      <c r="G27" s="680">
        <v>7</v>
      </c>
      <c r="H27" s="377">
        <f t="shared" si="1"/>
        <v>210</v>
      </c>
      <c r="I27" s="29"/>
      <c r="J27" s="19"/>
      <c r="K27" s="19"/>
      <c r="L27" s="24"/>
      <c r="M27" s="219"/>
      <c r="N27" s="129"/>
      <c r="O27" s="1680"/>
      <c r="P27" s="1681"/>
      <c r="Q27" s="129"/>
      <c r="R27" s="1680"/>
      <c r="S27" s="1681"/>
      <c r="T27" s="129"/>
      <c r="U27" s="19"/>
      <c r="V27" s="36"/>
      <c r="W27" s="57"/>
      <c r="X27" s="556"/>
      <c r="Y27" s="556"/>
      <c r="AA27" s="13" t="s">
        <v>272</v>
      </c>
      <c r="AB27" s="768">
        <f>SUMIF(Z$26:Z$60,2,G$26:G$60)</f>
        <v>9</v>
      </c>
    </row>
    <row r="28" spans="1:28" s="13" customFormat="1" ht="15.75">
      <c r="A28" s="19"/>
      <c r="B28" s="99" t="s">
        <v>46</v>
      </c>
      <c r="C28" s="27"/>
      <c r="D28" s="27"/>
      <c r="E28" s="15"/>
      <c r="F28" s="102"/>
      <c r="G28" s="681">
        <v>8</v>
      </c>
      <c r="H28" s="378">
        <f t="shared" si="1"/>
        <v>240</v>
      </c>
      <c r="I28" s="96">
        <f>I29+I30</f>
        <v>28</v>
      </c>
      <c r="J28" s="566">
        <v>20</v>
      </c>
      <c r="K28" s="95"/>
      <c r="L28" s="567">
        <v>8</v>
      </c>
      <c r="M28" s="220"/>
      <c r="N28" s="129"/>
      <c r="O28" s="1680"/>
      <c r="P28" s="1681"/>
      <c r="Q28" s="129"/>
      <c r="R28" s="1680"/>
      <c r="S28" s="1681"/>
      <c r="T28" s="129"/>
      <c r="U28" s="19"/>
      <c r="V28" s="36"/>
      <c r="W28" s="57"/>
      <c r="X28" s="556"/>
      <c r="Y28" s="556"/>
      <c r="AA28" s="13" t="s">
        <v>36</v>
      </c>
      <c r="AB28" s="768">
        <f>SUMIF(Z$26:Z$60,3,G$26:G$60)</f>
        <v>3</v>
      </c>
    </row>
    <row r="29" spans="1:28" s="13" customFormat="1" ht="15.75">
      <c r="A29" s="19" t="s">
        <v>163</v>
      </c>
      <c r="B29" s="37" t="s">
        <v>46</v>
      </c>
      <c r="C29" s="26">
        <v>1</v>
      </c>
      <c r="D29" s="27"/>
      <c r="E29" s="15"/>
      <c r="F29" s="102"/>
      <c r="G29" s="680">
        <v>4</v>
      </c>
      <c r="H29" s="377">
        <f t="shared" si="1"/>
        <v>120</v>
      </c>
      <c r="I29" s="505">
        <v>16</v>
      </c>
      <c r="J29" s="506" t="s">
        <v>107</v>
      </c>
      <c r="K29" s="507"/>
      <c r="L29" s="506" t="s">
        <v>215</v>
      </c>
      <c r="M29" s="220">
        <f>H29-I29</f>
        <v>104</v>
      </c>
      <c r="N29" s="508" t="s">
        <v>217</v>
      </c>
      <c r="O29" s="1680"/>
      <c r="P29" s="1681"/>
      <c r="Q29" s="129"/>
      <c r="R29" s="1680"/>
      <c r="S29" s="1681"/>
      <c r="T29" s="129"/>
      <c r="U29" s="19"/>
      <c r="V29" s="36"/>
      <c r="W29" s="57"/>
      <c r="X29" s="556"/>
      <c r="Y29" s="556"/>
      <c r="Z29" s="13">
        <v>1</v>
      </c>
      <c r="AB29" s="768">
        <f>SUM(AB26:AB28)</f>
        <v>43.5</v>
      </c>
    </row>
    <row r="30" spans="1:26" s="13" customFormat="1" ht="15.75">
      <c r="A30" s="19" t="s">
        <v>164</v>
      </c>
      <c r="B30" s="37" t="s">
        <v>46</v>
      </c>
      <c r="C30" s="26">
        <v>2</v>
      </c>
      <c r="D30" s="27"/>
      <c r="E30" s="15"/>
      <c r="F30" s="102"/>
      <c r="G30" s="680">
        <v>4</v>
      </c>
      <c r="H30" s="377">
        <f t="shared" si="1"/>
        <v>120</v>
      </c>
      <c r="I30" s="505">
        <v>12</v>
      </c>
      <c r="J30" s="506" t="s">
        <v>216</v>
      </c>
      <c r="K30" s="507"/>
      <c r="L30" s="506" t="s">
        <v>215</v>
      </c>
      <c r="M30" s="220">
        <f>H30-I30</f>
        <v>108</v>
      </c>
      <c r="N30" s="508"/>
      <c r="O30" s="1539" t="s">
        <v>49</v>
      </c>
      <c r="P30" s="1540"/>
      <c r="Q30" s="129"/>
      <c r="R30" s="1680"/>
      <c r="S30" s="1681"/>
      <c r="T30" s="129"/>
      <c r="U30" s="19"/>
      <c r="V30" s="36"/>
      <c r="W30" s="57"/>
      <c r="X30" s="556"/>
      <c r="Y30" s="556"/>
      <c r="Z30" s="13">
        <v>1</v>
      </c>
    </row>
    <row r="31" spans="1:30" s="13" customFormat="1" ht="15.75">
      <c r="A31" s="19" t="s">
        <v>127</v>
      </c>
      <c r="B31" s="30" t="s">
        <v>125</v>
      </c>
      <c r="C31" s="27"/>
      <c r="D31" s="26"/>
      <c r="E31" s="15"/>
      <c r="F31" s="379"/>
      <c r="G31" s="682">
        <v>3</v>
      </c>
      <c r="H31" s="377">
        <f t="shared" si="1"/>
        <v>90</v>
      </c>
      <c r="I31" s="29"/>
      <c r="J31" s="19"/>
      <c r="K31" s="19"/>
      <c r="L31" s="24"/>
      <c r="M31" s="221"/>
      <c r="N31" s="129"/>
      <c r="O31" s="1680"/>
      <c r="P31" s="1681"/>
      <c r="Q31" s="129"/>
      <c r="R31" s="1680"/>
      <c r="S31" s="1681"/>
      <c r="T31" s="129"/>
      <c r="U31" s="19"/>
      <c r="V31" s="36"/>
      <c r="W31" s="57"/>
      <c r="X31" s="556"/>
      <c r="Y31" s="556"/>
      <c r="AD31" s="13">
        <v>4</v>
      </c>
    </row>
    <row r="32" spans="1:30" s="13" customFormat="1" ht="15.75">
      <c r="A32" s="19" t="s">
        <v>128</v>
      </c>
      <c r="B32" s="25" t="s">
        <v>50</v>
      </c>
      <c r="C32" s="26"/>
      <c r="D32" s="27"/>
      <c r="E32" s="15"/>
      <c r="F32" s="102"/>
      <c r="G32" s="680">
        <v>5</v>
      </c>
      <c r="H32" s="380">
        <f>G32*30</f>
        <v>150</v>
      </c>
      <c r="I32" s="29"/>
      <c r="J32" s="19"/>
      <c r="K32" s="19"/>
      <c r="L32" s="24"/>
      <c r="M32" s="221"/>
      <c r="N32" s="129"/>
      <c r="O32" s="1680"/>
      <c r="P32" s="1681"/>
      <c r="Q32" s="129"/>
      <c r="R32" s="1680"/>
      <c r="S32" s="1681"/>
      <c r="T32" s="129"/>
      <c r="U32" s="19"/>
      <c r="V32" s="36"/>
      <c r="W32" s="57"/>
      <c r="X32" s="556"/>
      <c r="Y32" s="556"/>
      <c r="AD32" s="13">
        <v>2</v>
      </c>
    </row>
    <row r="33" spans="1:30" s="13" customFormat="1" ht="15.75">
      <c r="A33" s="19"/>
      <c r="B33" s="25" t="s">
        <v>45</v>
      </c>
      <c r="C33" s="26"/>
      <c r="D33" s="27"/>
      <c r="E33" s="15"/>
      <c r="F33" s="102"/>
      <c r="G33" s="173">
        <v>1</v>
      </c>
      <c r="H33" s="377">
        <f>G33*30</f>
        <v>30</v>
      </c>
      <c r="I33" s="29"/>
      <c r="J33" s="19"/>
      <c r="K33" s="19"/>
      <c r="L33" s="24"/>
      <c r="M33" s="221"/>
      <c r="N33" s="129"/>
      <c r="O33" s="1680"/>
      <c r="P33" s="1681"/>
      <c r="Q33" s="129"/>
      <c r="R33" s="1680"/>
      <c r="S33" s="1681"/>
      <c r="T33" s="129"/>
      <c r="U33" s="19"/>
      <c r="V33" s="36"/>
      <c r="W33" s="57"/>
      <c r="X33" s="556"/>
      <c r="Y33" s="556"/>
      <c r="AD33" s="13">
        <v>2</v>
      </c>
    </row>
    <row r="34" spans="1:30" s="13" customFormat="1" ht="15.75">
      <c r="A34" s="19" t="s">
        <v>129</v>
      </c>
      <c r="B34" s="99" t="s">
        <v>46</v>
      </c>
      <c r="C34" s="26"/>
      <c r="D34" s="26">
        <v>1</v>
      </c>
      <c r="E34" s="15"/>
      <c r="F34" s="102"/>
      <c r="G34" s="212">
        <v>4</v>
      </c>
      <c r="H34" s="378">
        <f>G34*30</f>
        <v>120</v>
      </c>
      <c r="I34" s="96">
        <v>4</v>
      </c>
      <c r="J34" s="95" t="s">
        <v>48</v>
      </c>
      <c r="K34" s="95"/>
      <c r="L34" s="100"/>
      <c r="M34" s="220">
        <f>H34-I34</f>
        <v>116</v>
      </c>
      <c r="N34" s="129" t="s">
        <v>48</v>
      </c>
      <c r="O34" s="1680"/>
      <c r="P34" s="1681"/>
      <c r="Q34" s="129"/>
      <c r="R34" s="1680"/>
      <c r="S34" s="1681"/>
      <c r="T34" s="129"/>
      <c r="U34" s="19"/>
      <c r="V34" s="36"/>
      <c r="W34" s="57"/>
      <c r="X34" s="556"/>
      <c r="Y34" s="556"/>
      <c r="Z34" s="13">
        <v>1</v>
      </c>
      <c r="AD34" s="13">
        <v>0</v>
      </c>
    </row>
    <row r="35" spans="1:30" s="13" customFormat="1" ht="31.5">
      <c r="A35" s="19" t="s">
        <v>230</v>
      </c>
      <c r="B35" s="30" t="s">
        <v>53</v>
      </c>
      <c r="C35" s="26"/>
      <c r="D35" s="27"/>
      <c r="E35" s="15"/>
      <c r="F35" s="102"/>
      <c r="G35" s="680">
        <v>8</v>
      </c>
      <c r="H35" s="211">
        <f>30*G35</f>
        <v>240</v>
      </c>
      <c r="I35" s="29"/>
      <c r="J35" s="19"/>
      <c r="K35" s="19"/>
      <c r="L35" s="24"/>
      <c r="M35" s="222"/>
      <c r="N35" s="129"/>
      <c r="O35" s="1680"/>
      <c r="P35" s="1681"/>
      <c r="Q35" s="129"/>
      <c r="R35" s="1680"/>
      <c r="S35" s="1681"/>
      <c r="T35" s="129"/>
      <c r="U35" s="19"/>
      <c r="V35" s="36"/>
      <c r="W35" s="57"/>
      <c r="X35" s="556"/>
      <c r="Y35" s="556"/>
      <c r="AD35" s="13">
        <v>2</v>
      </c>
    </row>
    <row r="36" spans="1:30" s="13" customFormat="1" ht="15.75">
      <c r="A36" s="19"/>
      <c r="B36" s="25" t="s">
        <v>45</v>
      </c>
      <c r="C36" s="26"/>
      <c r="D36" s="27"/>
      <c r="E36" s="15"/>
      <c r="F36" s="102"/>
      <c r="G36" s="680">
        <v>3</v>
      </c>
      <c r="H36" s="211">
        <f>G36*30</f>
        <v>90</v>
      </c>
      <c r="I36" s="29"/>
      <c r="J36" s="19"/>
      <c r="K36" s="19"/>
      <c r="L36" s="24"/>
      <c r="M36" s="222"/>
      <c r="N36" s="129"/>
      <c r="O36" s="1680"/>
      <c r="P36" s="1681"/>
      <c r="Q36" s="129"/>
      <c r="R36" s="1680"/>
      <c r="S36" s="1681"/>
      <c r="T36" s="129"/>
      <c r="U36" s="19"/>
      <c r="V36" s="36"/>
      <c r="W36" s="57"/>
      <c r="X36" s="556"/>
      <c r="Y36" s="556"/>
      <c r="AD36" s="13">
        <f>SUM(AD31:AD35)</f>
        <v>10</v>
      </c>
    </row>
    <row r="37" spans="1:25" s="13" customFormat="1" ht="15.75">
      <c r="A37" s="19"/>
      <c r="B37" s="99" t="s">
        <v>46</v>
      </c>
      <c r="C37" s="110"/>
      <c r="D37" s="111"/>
      <c r="E37" s="41"/>
      <c r="F37" s="203"/>
      <c r="G37" s="681">
        <v>5</v>
      </c>
      <c r="H37" s="224">
        <f>30*G37</f>
        <v>150</v>
      </c>
      <c r="I37" s="96">
        <f>I38+I39</f>
        <v>12</v>
      </c>
      <c r="J37" s="566">
        <v>4</v>
      </c>
      <c r="K37" s="95"/>
      <c r="L37" s="567">
        <v>8</v>
      </c>
      <c r="M37" s="220">
        <f>H37-I37</f>
        <v>138</v>
      </c>
      <c r="N37" s="129"/>
      <c r="O37" s="1680"/>
      <c r="P37" s="1681"/>
      <c r="Q37" s="129"/>
      <c r="R37" s="1680"/>
      <c r="S37" s="1681"/>
      <c r="T37" s="129"/>
      <c r="U37" s="19"/>
      <c r="V37" s="36"/>
      <c r="W37" s="57"/>
      <c r="X37" s="556"/>
      <c r="Y37" s="556"/>
    </row>
    <row r="38" spans="1:26" s="13" customFormat="1" ht="15.75">
      <c r="A38" s="19" t="s">
        <v>231</v>
      </c>
      <c r="B38" s="37" t="s">
        <v>46</v>
      </c>
      <c r="C38" s="26"/>
      <c r="D38" s="26">
        <v>1</v>
      </c>
      <c r="E38" s="15"/>
      <c r="F38" s="102"/>
      <c r="G38" s="680">
        <v>2.5</v>
      </c>
      <c r="H38" s="211">
        <f>G38*30</f>
        <v>75</v>
      </c>
      <c r="I38" s="29">
        <v>6</v>
      </c>
      <c r="J38" s="19" t="s">
        <v>105</v>
      </c>
      <c r="K38" s="19"/>
      <c r="L38" s="24" t="s">
        <v>108</v>
      </c>
      <c r="M38" s="222">
        <f>H38-I38</f>
        <v>69</v>
      </c>
      <c r="N38" s="129" t="s">
        <v>106</v>
      </c>
      <c r="O38" s="1680"/>
      <c r="P38" s="1681"/>
      <c r="Q38" s="129"/>
      <c r="R38" s="1680"/>
      <c r="S38" s="1681"/>
      <c r="T38" s="129"/>
      <c r="U38" s="19"/>
      <c r="V38" s="36"/>
      <c r="W38" s="57"/>
      <c r="X38" s="556"/>
      <c r="Y38" s="556"/>
      <c r="Z38" s="13">
        <v>1</v>
      </c>
    </row>
    <row r="39" spans="1:26" s="13" customFormat="1" ht="15.75">
      <c r="A39" s="93" t="s">
        <v>232</v>
      </c>
      <c r="B39" s="573" t="s">
        <v>46</v>
      </c>
      <c r="C39" s="114">
        <v>2</v>
      </c>
      <c r="D39" s="113"/>
      <c r="E39" s="39"/>
      <c r="F39" s="574"/>
      <c r="G39" s="680">
        <v>2.5</v>
      </c>
      <c r="H39" s="211">
        <f>G39*30</f>
        <v>75</v>
      </c>
      <c r="I39" s="29">
        <v>6</v>
      </c>
      <c r="J39" s="19" t="s">
        <v>105</v>
      </c>
      <c r="K39" s="19"/>
      <c r="L39" s="24" t="s">
        <v>108</v>
      </c>
      <c r="M39" s="222">
        <f>H39-I39</f>
        <v>69</v>
      </c>
      <c r="N39" s="129"/>
      <c r="O39" s="1680" t="s">
        <v>106</v>
      </c>
      <c r="P39" s="1681"/>
      <c r="Q39" s="129"/>
      <c r="R39" s="1680"/>
      <c r="S39" s="1681"/>
      <c r="T39" s="129"/>
      <c r="U39" s="19"/>
      <c r="V39" s="36"/>
      <c r="W39" s="57"/>
      <c r="X39" s="556"/>
      <c r="Y39" s="556"/>
      <c r="Z39" s="13">
        <v>1</v>
      </c>
    </row>
    <row r="40" spans="1:25" s="13" customFormat="1" ht="39.75" customHeight="1">
      <c r="A40" s="446" t="s">
        <v>130</v>
      </c>
      <c r="B40" s="577" t="s">
        <v>254</v>
      </c>
      <c r="C40" s="121"/>
      <c r="D40" s="578"/>
      <c r="E40" s="579"/>
      <c r="F40" s="580"/>
      <c r="G40" s="683">
        <v>4</v>
      </c>
      <c r="H40" s="375">
        <f>30*G40</f>
        <v>120</v>
      </c>
      <c r="I40" s="77"/>
      <c r="J40" s="76"/>
      <c r="K40" s="76"/>
      <c r="L40" s="382"/>
      <c r="M40" s="220"/>
      <c r="N40" s="129"/>
      <c r="O40" s="1680"/>
      <c r="P40" s="1681"/>
      <c r="Q40" s="149"/>
      <c r="R40" s="1680"/>
      <c r="S40" s="1681"/>
      <c r="T40" s="149"/>
      <c r="U40" s="19"/>
      <c r="V40" s="36"/>
      <c r="W40" s="57"/>
      <c r="X40" s="556"/>
      <c r="Y40" s="556"/>
    </row>
    <row r="41" spans="1:25" s="13" customFormat="1" ht="39.75" customHeight="1">
      <c r="A41" s="581" t="s">
        <v>131</v>
      </c>
      <c r="B41" s="381" t="s">
        <v>255</v>
      </c>
      <c r="C41" s="582"/>
      <c r="D41" s="583"/>
      <c r="E41" s="584"/>
      <c r="F41" s="585"/>
      <c r="G41" s="684">
        <v>2</v>
      </c>
      <c r="H41" s="375">
        <f>30*G41</f>
        <v>60</v>
      </c>
      <c r="I41" s="77"/>
      <c r="J41" s="76"/>
      <c r="K41" s="76"/>
      <c r="L41" s="382"/>
      <c r="M41" s="220"/>
      <c r="N41" s="129"/>
      <c r="O41" s="24"/>
      <c r="P41" s="571"/>
      <c r="Q41" s="149"/>
      <c r="R41" s="503"/>
      <c r="S41" s="572"/>
      <c r="T41" s="149"/>
      <c r="U41" s="19"/>
      <c r="V41" s="36"/>
      <c r="W41" s="57"/>
      <c r="X41" s="556"/>
      <c r="Y41" s="556"/>
    </row>
    <row r="42" spans="1:25" s="13" customFormat="1" ht="22.5" customHeight="1" thickBot="1">
      <c r="A42" s="446" t="s">
        <v>256</v>
      </c>
      <c r="B42" s="577" t="s">
        <v>257</v>
      </c>
      <c r="C42" s="121"/>
      <c r="D42" s="578"/>
      <c r="E42" s="579"/>
      <c r="F42" s="580"/>
      <c r="G42" s="685">
        <v>2</v>
      </c>
      <c r="H42" s="375">
        <f>30*G42</f>
        <v>60</v>
      </c>
      <c r="I42" s="77"/>
      <c r="J42" s="76"/>
      <c r="K42" s="76"/>
      <c r="L42" s="382"/>
      <c r="M42" s="220"/>
      <c r="N42" s="129"/>
      <c r="O42" s="24"/>
      <c r="P42" s="571"/>
      <c r="Q42" s="149"/>
      <c r="R42" s="503"/>
      <c r="S42" s="572"/>
      <c r="T42" s="149"/>
      <c r="U42" s="19"/>
      <c r="V42" s="36"/>
      <c r="W42" s="57"/>
      <c r="X42" s="556"/>
      <c r="Y42" s="556"/>
    </row>
    <row r="43" spans="1:25" s="13" customFormat="1" ht="21" customHeight="1">
      <c r="A43" s="91"/>
      <c r="B43" s="575" t="s">
        <v>45</v>
      </c>
      <c r="C43" s="405"/>
      <c r="D43" s="163"/>
      <c r="E43" s="70"/>
      <c r="F43" s="576"/>
      <c r="G43" s="686">
        <v>0.5</v>
      </c>
      <c r="H43" s="375">
        <f>30*G43</f>
        <v>15</v>
      </c>
      <c r="I43" s="77"/>
      <c r="J43" s="76"/>
      <c r="K43" s="76"/>
      <c r="L43" s="382"/>
      <c r="M43" s="220"/>
      <c r="N43" s="129"/>
      <c r="O43" s="1680"/>
      <c r="P43" s="1681"/>
      <c r="Q43" s="149"/>
      <c r="R43" s="1678"/>
      <c r="S43" s="1679"/>
      <c r="T43" s="149"/>
      <c r="U43" s="19"/>
      <c r="V43" s="36"/>
      <c r="W43" s="116"/>
      <c r="X43" s="556"/>
      <c r="Y43" s="556"/>
    </row>
    <row r="44" spans="1:26" s="13" customFormat="1" ht="21" customHeight="1">
      <c r="A44" s="19" t="s">
        <v>258</v>
      </c>
      <c r="B44" s="99" t="s">
        <v>46</v>
      </c>
      <c r="C44" s="688">
        <v>5</v>
      </c>
      <c r="D44" s="26"/>
      <c r="E44" s="15"/>
      <c r="F44" s="204"/>
      <c r="G44" s="687">
        <v>1.5</v>
      </c>
      <c r="H44" s="383">
        <f>30*G44</f>
        <v>45</v>
      </c>
      <c r="I44" s="77">
        <v>4</v>
      </c>
      <c r="J44" s="81" t="s">
        <v>55</v>
      </c>
      <c r="K44" s="76"/>
      <c r="L44" s="217"/>
      <c r="M44" s="220">
        <f>H44-I44</f>
        <v>41</v>
      </c>
      <c r="N44" s="129"/>
      <c r="O44" s="1680"/>
      <c r="P44" s="1681"/>
      <c r="Q44" s="149"/>
      <c r="R44" s="1682"/>
      <c r="S44" s="1683"/>
      <c r="T44" s="149"/>
      <c r="U44" s="23"/>
      <c r="V44" s="36"/>
      <c r="W44" s="689" t="s">
        <v>48</v>
      </c>
      <c r="X44" s="556"/>
      <c r="Y44" s="556"/>
      <c r="Z44" s="13">
        <v>3</v>
      </c>
    </row>
    <row r="45" spans="1:25" s="13" customFormat="1" ht="31.5">
      <c r="A45" s="19" t="s">
        <v>132</v>
      </c>
      <c r="B45" s="89" t="s">
        <v>100</v>
      </c>
      <c r="C45" s="82"/>
      <c r="D45" s="90"/>
      <c r="E45" s="79"/>
      <c r="F45" s="205"/>
      <c r="G45" s="680">
        <v>3</v>
      </c>
      <c r="H45" s="209">
        <f aca="true" t="shared" si="2" ref="H45:H60">G45*30</f>
        <v>90</v>
      </c>
      <c r="I45" s="80"/>
      <c r="J45" s="74"/>
      <c r="K45" s="74"/>
      <c r="L45" s="174"/>
      <c r="M45" s="222"/>
      <c r="N45" s="128"/>
      <c r="O45" s="1680"/>
      <c r="P45" s="1681"/>
      <c r="Q45" s="148"/>
      <c r="R45" s="1684"/>
      <c r="S45" s="1685"/>
      <c r="T45" s="149"/>
      <c r="U45" s="33"/>
      <c r="V45" s="52"/>
      <c r="W45" s="59"/>
      <c r="X45" s="556"/>
      <c r="Y45" s="556"/>
    </row>
    <row r="46" spans="1:25" s="13" customFormat="1" ht="15.75">
      <c r="A46" s="19"/>
      <c r="B46" s="83" t="s">
        <v>45</v>
      </c>
      <c r="C46" s="82"/>
      <c r="D46" s="90"/>
      <c r="E46" s="79"/>
      <c r="F46" s="206"/>
      <c r="G46" s="680">
        <v>1.5</v>
      </c>
      <c r="H46" s="209">
        <f t="shared" si="2"/>
        <v>45</v>
      </c>
      <c r="I46" s="77"/>
      <c r="J46" s="76"/>
      <c r="K46" s="74"/>
      <c r="L46" s="174"/>
      <c r="M46" s="222"/>
      <c r="N46" s="128"/>
      <c r="O46" s="1680"/>
      <c r="P46" s="1681"/>
      <c r="Q46" s="148"/>
      <c r="R46" s="1684"/>
      <c r="S46" s="1685"/>
      <c r="T46" s="149"/>
      <c r="U46" s="33"/>
      <c r="V46" s="52"/>
      <c r="W46" s="57"/>
      <c r="X46" s="556"/>
      <c r="Y46" s="556"/>
    </row>
    <row r="47" spans="1:26" s="13" customFormat="1" ht="15.75">
      <c r="A47" s="19" t="s">
        <v>233</v>
      </c>
      <c r="B47" s="384" t="s">
        <v>281</v>
      </c>
      <c r="C47" s="688">
        <v>5</v>
      </c>
      <c r="D47" s="90"/>
      <c r="E47" s="79"/>
      <c r="F47" s="206"/>
      <c r="G47" s="681">
        <v>1.5</v>
      </c>
      <c r="H47" s="210">
        <f t="shared" si="2"/>
        <v>45</v>
      </c>
      <c r="I47" s="77">
        <v>4</v>
      </c>
      <c r="J47" s="76" t="s">
        <v>48</v>
      </c>
      <c r="K47" s="74"/>
      <c r="L47" s="174"/>
      <c r="M47" s="385">
        <f>H47-I47</f>
        <v>41</v>
      </c>
      <c r="N47" s="128"/>
      <c r="O47" s="1680"/>
      <c r="P47" s="1681"/>
      <c r="Q47" s="636"/>
      <c r="R47" s="1684"/>
      <c r="S47" s="1685"/>
      <c r="T47" s="149"/>
      <c r="U47" s="33"/>
      <c r="V47" s="52"/>
      <c r="W47" s="59" t="s">
        <v>48</v>
      </c>
      <c r="X47" s="556"/>
      <c r="Y47" s="556"/>
      <c r="Z47" s="13">
        <v>3</v>
      </c>
    </row>
    <row r="48" spans="1:26" s="13" customFormat="1" ht="21.75" customHeight="1">
      <c r="A48" s="19" t="s">
        <v>234</v>
      </c>
      <c r="B48" s="99" t="s">
        <v>167</v>
      </c>
      <c r="C48" s="110">
        <v>3</v>
      </c>
      <c r="D48" s="110"/>
      <c r="E48" s="41"/>
      <c r="F48" s="207"/>
      <c r="G48" s="687">
        <v>5</v>
      </c>
      <c r="H48" s="125">
        <f t="shared" si="2"/>
        <v>150</v>
      </c>
      <c r="I48" s="96">
        <v>12</v>
      </c>
      <c r="J48" s="111" t="s">
        <v>216</v>
      </c>
      <c r="K48" s="95"/>
      <c r="L48" s="100" t="s">
        <v>215</v>
      </c>
      <c r="M48" s="220">
        <f>H48-I48</f>
        <v>138</v>
      </c>
      <c r="N48" s="129"/>
      <c r="O48" s="1680"/>
      <c r="P48" s="1681"/>
      <c r="Q48" s="47" t="s">
        <v>49</v>
      </c>
      <c r="R48" s="1684"/>
      <c r="S48" s="1685"/>
      <c r="T48" s="149"/>
      <c r="U48" s="23"/>
      <c r="V48" s="24"/>
      <c r="W48" s="116"/>
      <c r="X48" s="556"/>
      <c r="Y48" s="556"/>
      <c r="Z48" s="13">
        <v>2</v>
      </c>
    </row>
    <row r="49" spans="1:26" s="13" customFormat="1" ht="26.25" customHeight="1">
      <c r="A49" s="19" t="s">
        <v>133</v>
      </c>
      <c r="B49" s="99" t="s">
        <v>57</v>
      </c>
      <c r="C49" s="110"/>
      <c r="D49" s="110">
        <v>3</v>
      </c>
      <c r="E49" s="41"/>
      <c r="F49" s="386"/>
      <c r="G49" s="690">
        <v>4</v>
      </c>
      <c r="H49" s="378">
        <f t="shared" si="2"/>
        <v>120</v>
      </c>
      <c r="I49" s="387">
        <v>8</v>
      </c>
      <c r="J49" s="95" t="s">
        <v>48</v>
      </c>
      <c r="K49" s="95" t="s">
        <v>105</v>
      </c>
      <c r="L49" s="100" t="s">
        <v>105</v>
      </c>
      <c r="M49" s="220">
        <f>H49-I49</f>
        <v>112</v>
      </c>
      <c r="N49" s="129"/>
      <c r="O49" s="1680"/>
      <c r="P49" s="1681"/>
      <c r="Q49" s="47" t="s">
        <v>216</v>
      </c>
      <c r="R49" s="1684"/>
      <c r="S49" s="1685"/>
      <c r="T49" s="129"/>
      <c r="U49" s="19"/>
      <c r="V49" s="36"/>
      <c r="W49" s="57"/>
      <c r="X49" s="556"/>
      <c r="Y49" s="556"/>
      <c r="Z49" s="13">
        <v>2</v>
      </c>
    </row>
    <row r="50" spans="1:25" s="13" customFormat="1" ht="15.75">
      <c r="A50" s="19" t="s">
        <v>134</v>
      </c>
      <c r="B50" s="25" t="s">
        <v>97</v>
      </c>
      <c r="C50" s="27"/>
      <c r="D50" s="26"/>
      <c r="E50" s="15"/>
      <c r="F50" s="102"/>
      <c r="G50" s="680">
        <v>6</v>
      </c>
      <c r="H50" s="211">
        <f t="shared" si="2"/>
        <v>180</v>
      </c>
      <c r="I50" s="18"/>
      <c r="J50" s="20"/>
      <c r="K50" s="19"/>
      <c r="L50" s="24"/>
      <c r="M50" s="222"/>
      <c r="N50" s="129"/>
      <c r="O50" s="1680"/>
      <c r="P50" s="1681"/>
      <c r="Q50" s="129"/>
      <c r="R50" s="1684"/>
      <c r="S50" s="1685"/>
      <c r="T50" s="129"/>
      <c r="U50" s="19"/>
      <c r="V50" s="36"/>
      <c r="W50" s="57"/>
      <c r="X50" s="556"/>
      <c r="Y50" s="556"/>
    </row>
    <row r="51" spans="1:25" s="13" customFormat="1" ht="15.75">
      <c r="A51" s="19"/>
      <c r="B51" s="25" t="s">
        <v>45</v>
      </c>
      <c r="C51" s="27"/>
      <c r="D51" s="26"/>
      <c r="E51" s="15"/>
      <c r="F51" s="102"/>
      <c r="G51" s="680">
        <v>1.5</v>
      </c>
      <c r="H51" s="211">
        <f t="shared" si="2"/>
        <v>45</v>
      </c>
      <c r="I51" s="18"/>
      <c r="J51" s="20"/>
      <c r="K51" s="19"/>
      <c r="L51" s="24"/>
      <c r="M51" s="222"/>
      <c r="N51" s="129"/>
      <c r="O51" s="1680"/>
      <c r="P51" s="1681"/>
      <c r="Q51" s="129"/>
      <c r="R51" s="1684"/>
      <c r="S51" s="1685"/>
      <c r="T51" s="129"/>
      <c r="U51" s="19"/>
      <c r="V51" s="36"/>
      <c r="W51" s="57"/>
      <c r="X51" s="556"/>
      <c r="Y51" s="556"/>
    </row>
    <row r="52" spans="1:26" s="13" customFormat="1" ht="15.75">
      <c r="A52" s="19" t="s">
        <v>135</v>
      </c>
      <c r="B52" s="99" t="s">
        <v>46</v>
      </c>
      <c r="C52" s="26">
        <v>2</v>
      </c>
      <c r="D52" s="388"/>
      <c r="E52" s="15"/>
      <c r="F52" s="102"/>
      <c r="G52" s="681">
        <v>4.5</v>
      </c>
      <c r="H52" s="224">
        <f t="shared" si="2"/>
        <v>135</v>
      </c>
      <c r="I52" s="96">
        <v>10</v>
      </c>
      <c r="J52" s="95" t="s">
        <v>216</v>
      </c>
      <c r="K52" s="95"/>
      <c r="L52" s="100" t="s">
        <v>218</v>
      </c>
      <c r="M52" s="220">
        <f>H52-I52</f>
        <v>125</v>
      </c>
      <c r="N52" s="129"/>
      <c r="O52" s="1682" t="s">
        <v>219</v>
      </c>
      <c r="P52" s="1686"/>
      <c r="Q52" s="23"/>
      <c r="R52" s="1684"/>
      <c r="S52" s="1685"/>
      <c r="T52" s="129"/>
      <c r="U52" s="19"/>
      <c r="V52" s="36"/>
      <c r="W52" s="57"/>
      <c r="X52" s="556"/>
      <c r="Y52" s="556"/>
      <c r="Z52" s="13">
        <v>1</v>
      </c>
    </row>
    <row r="53" spans="1:25" s="13" customFormat="1" ht="31.5">
      <c r="A53" s="19" t="s">
        <v>235</v>
      </c>
      <c r="B53" s="586" t="s">
        <v>259</v>
      </c>
      <c r="C53" s="27"/>
      <c r="D53" s="27"/>
      <c r="E53" s="15"/>
      <c r="F53" s="102"/>
      <c r="G53" s="680">
        <v>3.5</v>
      </c>
      <c r="H53" s="377">
        <f t="shared" si="2"/>
        <v>105</v>
      </c>
      <c r="I53" s="29"/>
      <c r="J53" s="19"/>
      <c r="K53" s="19"/>
      <c r="L53" s="24"/>
      <c r="M53" s="222"/>
      <c r="N53" s="129"/>
      <c r="O53" s="1680"/>
      <c r="P53" s="1687"/>
      <c r="Q53" s="21"/>
      <c r="R53" s="1684"/>
      <c r="S53" s="1685"/>
      <c r="T53" s="129"/>
      <c r="U53" s="19"/>
      <c r="V53" s="36"/>
      <c r="W53" s="57"/>
      <c r="X53" s="556"/>
      <c r="Y53" s="556"/>
    </row>
    <row r="54" spans="1:25" s="13" customFormat="1" ht="15.75">
      <c r="A54" s="19"/>
      <c r="B54" s="25" t="s">
        <v>45</v>
      </c>
      <c r="C54" s="27"/>
      <c r="D54" s="27"/>
      <c r="E54" s="15"/>
      <c r="F54" s="102"/>
      <c r="G54" s="680">
        <v>0.5</v>
      </c>
      <c r="H54" s="377">
        <f t="shared" si="2"/>
        <v>15</v>
      </c>
      <c r="I54" s="29"/>
      <c r="J54" s="19"/>
      <c r="K54" s="19"/>
      <c r="L54" s="24"/>
      <c r="M54" s="222"/>
      <c r="N54" s="129"/>
      <c r="O54" s="1680"/>
      <c r="P54" s="1681"/>
      <c r="Q54" s="129"/>
      <c r="R54" s="1684"/>
      <c r="S54" s="1685"/>
      <c r="T54" s="129"/>
      <c r="U54" s="19"/>
      <c r="V54" s="36"/>
      <c r="W54" s="57"/>
      <c r="X54" s="556"/>
      <c r="Y54" s="556"/>
    </row>
    <row r="55" spans="1:26" s="13" customFormat="1" ht="15.75">
      <c r="A55" s="19" t="s">
        <v>236</v>
      </c>
      <c r="B55" s="99" t="s">
        <v>46</v>
      </c>
      <c r="C55" s="27"/>
      <c r="D55" s="26">
        <v>2</v>
      </c>
      <c r="E55" s="15"/>
      <c r="F55" s="102"/>
      <c r="G55" s="681">
        <v>3</v>
      </c>
      <c r="H55" s="378">
        <f t="shared" si="2"/>
        <v>90</v>
      </c>
      <c r="I55" s="96">
        <v>8</v>
      </c>
      <c r="J55" s="95" t="s">
        <v>216</v>
      </c>
      <c r="K55" s="95"/>
      <c r="L55" s="100"/>
      <c r="M55" s="220">
        <f>H55-I55</f>
        <v>82</v>
      </c>
      <c r="N55" s="129"/>
      <c r="O55" s="1680" t="s">
        <v>216</v>
      </c>
      <c r="P55" s="1681"/>
      <c r="Q55" s="129"/>
      <c r="R55" s="1684"/>
      <c r="S55" s="1685"/>
      <c r="T55" s="129"/>
      <c r="U55" s="19"/>
      <c r="V55" s="36"/>
      <c r="W55" s="57"/>
      <c r="X55" s="556"/>
      <c r="Y55" s="556"/>
      <c r="Z55" s="13">
        <v>1</v>
      </c>
    </row>
    <row r="56" spans="1:25" s="13" customFormat="1" ht="15.75">
      <c r="A56" s="19" t="s">
        <v>237</v>
      </c>
      <c r="B56" s="30" t="s">
        <v>58</v>
      </c>
      <c r="C56" s="27"/>
      <c r="D56" s="27"/>
      <c r="E56" s="15"/>
      <c r="F56" s="203"/>
      <c r="G56" s="173">
        <v>12</v>
      </c>
      <c r="H56" s="377">
        <f t="shared" si="2"/>
        <v>360</v>
      </c>
      <c r="I56" s="29"/>
      <c r="J56" s="29"/>
      <c r="K56" s="29"/>
      <c r="L56" s="218"/>
      <c r="M56" s="221"/>
      <c r="N56" s="129"/>
      <c r="O56" s="1680"/>
      <c r="P56" s="1681"/>
      <c r="Q56" s="161"/>
      <c r="R56" s="1684"/>
      <c r="S56" s="1685"/>
      <c r="T56" s="129"/>
      <c r="U56" s="19"/>
      <c r="V56" s="36"/>
      <c r="W56" s="57"/>
      <c r="X56" s="556"/>
      <c r="Y56" s="556"/>
    </row>
    <row r="57" spans="1:25" s="13" customFormat="1" ht="15.75">
      <c r="A57" s="19"/>
      <c r="B57" s="25" t="s">
        <v>45</v>
      </c>
      <c r="C57" s="27"/>
      <c r="D57" s="27"/>
      <c r="E57" s="15"/>
      <c r="F57" s="203"/>
      <c r="G57" s="173">
        <v>5</v>
      </c>
      <c r="H57" s="377">
        <f t="shared" si="2"/>
        <v>150</v>
      </c>
      <c r="I57" s="29"/>
      <c r="J57" s="29"/>
      <c r="K57" s="29"/>
      <c r="L57" s="218"/>
      <c r="M57" s="221"/>
      <c r="N57" s="129"/>
      <c r="O57" s="1680"/>
      <c r="P57" s="1681"/>
      <c r="Q57" s="161"/>
      <c r="R57" s="1684"/>
      <c r="S57" s="1685"/>
      <c r="T57" s="129"/>
      <c r="U57" s="19"/>
      <c r="V57" s="36"/>
      <c r="W57" s="57"/>
      <c r="X57" s="556"/>
      <c r="Y57" s="556"/>
    </row>
    <row r="58" spans="1:25" s="13" customFormat="1" ht="15.75">
      <c r="A58" s="19"/>
      <c r="B58" s="99" t="s">
        <v>46</v>
      </c>
      <c r="C58" s="27"/>
      <c r="D58" s="27"/>
      <c r="E58" s="15"/>
      <c r="F58" s="203"/>
      <c r="G58" s="212">
        <v>7</v>
      </c>
      <c r="H58" s="378">
        <f t="shared" si="2"/>
        <v>210</v>
      </c>
      <c r="I58" s="96">
        <f>I59+I60</f>
        <v>32</v>
      </c>
      <c r="J58" s="96">
        <v>16</v>
      </c>
      <c r="K58" s="96">
        <v>12</v>
      </c>
      <c r="L58" s="225"/>
      <c r="M58" s="220">
        <f>H58-I58</f>
        <v>178</v>
      </c>
      <c r="N58" s="129"/>
      <c r="O58" s="1680"/>
      <c r="P58" s="1681"/>
      <c r="Q58" s="161"/>
      <c r="R58" s="1684"/>
      <c r="S58" s="1685"/>
      <c r="T58" s="129"/>
      <c r="U58" s="19"/>
      <c r="V58" s="36"/>
      <c r="W58" s="57"/>
      <c r="X58" s="556"/>
      <c r="Y58" s="556"/>
    </row>
    <row r="59" spans="1:26" s="13" customFormat="1" ht="15.75">
      <c r="A59" s="19" t="s">
        <v>238</v>
      </c>
      <c r="B59" s="25" t="s">
        <v>46</v>
      </c>
      <c r="C59" s="27"/>
      <c r="D59" s="26">
        <v>1</v>
      </c>
      <c r="E59" s="15"/>
      <c r="F59" s="203"/>
      <c r="G59" s="173">
        <v>3.5</v>
      </c>
      <c r="H59" s="377">
        <f t="shared" si="2"/>
        <v>105</v>
      </c>
      <c r="I59" s="29">
        <v>16</v>
      </c>
      <c r="J59" s="19" t="s">
        <v>216</v>
      </c>
      <c r="K59" s="19" t="s">
        <v>104</v>
      </c>
      <c r="L59" s="24" t="s">
        <v>218</v>
      </c>
      <c r="M59" s="222">
        <f>H59-I59</f>
        <v>89</v>
      </c>
      <c r="N59" s="129" t="s">
        <v>282</v>
      </c>
      <c r="O59" s="1680"/>
      <c r="P59" s="1681"/>
      <c r="Q59" s="161"/>
      <c r="R59" s="1684"/>
      <c r="S59" s="1685"/>
      <c r="T59" s="129"/>
      <c r="U59" s="19"/>
      <c r="V59" s="36"/>
      <c r="W59" s="57"/>
      <c r="X59" s="556"/>
      <c r="Y59" s="556"/>
      <c r="Z59" s="13">
        <v>1</v>
      </c>
    </row>
    <row r="60" spans="1:26" s="13" customFormat="1" ht="16.5" thickBot="1">
      <c r="A60" s="93" t="s">
        <v>239</v>
      </c>
      <c r="B60" s="376" t="s">
        <v>46</v>
      </c>
      <c r="C60" s="114">
        <v>2</v>
      </c>
      <c r="D60" s="113"/>
      <c r="E60" s="39"/>
      <c r="F60" s="208"/>
      <c r="G60" s="213">
        <v>3.5</v>
      </c>
      <c r="H60" s="389">
        <f t="shared" si="2"/>
        <v>105</v>
      </c>
      <c r="I60" s="115">
        <v>16</v>
      </c>
      <c r="J60" s="93" t="s">
        <v>216</v>
      </c>
      <c r="K60" s="93" t="s">
        <v>104</v>
      </c>
      <c r="L60" s="285" t="s">
        <v>218</v>
      </c>
      <c r="M60" s="223">
        <f>H60-I60</f>
        <v>89</v>
      </c>
      <c r="N60" s="135"/>
      <c r="O60" s="1688" t="s">
        <v>282</v>
      </c>
      <c r="P60" s="1689"/>
      <c r="Q60" s="175"/>
      <c r="R60" s="1684"/>
      <c r="S60" s="1685"/>
      <c r="T60" s="135"/>
      <c r="U60" s="93"/>
      <c r="V60" s="94"/>
      <c r="W60" s="65"/>
      <c r="X60" s="556"/>
      <c r="Y60" s="556"/>
      <c r="Z60" s="13">
        <v>1</v>
      </c>
    </row>
    <row r="61" spans="1:25" s="13" customFormat="1" ht="16.5" thickBot="1">
      <c r="A61" s="1690" t="s">
        <v>117</v>
      </c>
      <c r="B61" s="1691"/>
      <c r="C61" s="188"/>
      <c r="D61" s="188"/>
      <c r="E61" s="189"/>
      <c r="F61" s="190"/>
      <c r="G61" s="214">
        <f>G34+G28+G55+G37+G44+G47+G48+G49+G52+G58</f>
        <v>43.5</v>
      </c>
      <c r="H61" s="509">
        <f>H34+H28+H55+H44+H48+H37+H47+H49+H52+H58</f>
        <v>1305</v>
      </c>
      <c r="I61" s="509">
        <f>I34+I28+I55+I44+I48+I37+I47+I49+I52+I58</f>
        <v>122</v>
      </c>
      <c r="J61" s="632" t="s">
        <v>289</v>
      </c>
      <c r="K61" s="632" t="s">
        <v>287</v>
      </c>
      <c r="L61" s="632" t="s">
        <v>288</v>
      </c>
      <c r="M61" s="510">
        <f>M34+M28+M55+M44+M37+M47+M48+M49+M52+M58</f>
        <v>971</v>
      </c>
      <c r="N61" s="763" t="s">
        <v>283</v>
      </c>
      <c r="O61" s="1692" t="s">
        <v>286</v>
      </c>
      <c r="P61" s="1693"/>
      <c r="Q61" s="764" t="s">
        <v>285</v>
      </c>
      <c r="R61" s="1692"/>
      <c r="S61" s="1693"/>
      <c r="T61" s="763"/>
      <c r="U61" s="765"/>
      <c r="V61" s="766"/>
      <c r="W61" s="767" t="s">
        <v>216</v>
      </c>
      <c r="X61" s="1694"/>
      <c r="Y61" s="1695"/>
    </row>
    <row r="62" spans="1:25" s="13" customFormat="1" ht="16.5" thickBot="1">
      <c r="A62" s="1690" t="s">
        <v>118</v>
      </c>
      <c r="B62" s="1691"/>
      <c r="C62" s="188"/>
      <c r="D62" s="188"/>
      <c r="E62" s="198"/>
      <c r="F62" s="199"/>
      <c r="G62" s="215">
        <f>G31+G33+G27+G54+G43+G36+G46+G51+G57+G41</f>
        <v>25</v>
      </c>
      <c r="H62" s="215">
        <f>H31+H33+H27+H54+H43+H36+H46+H51+H57+H41</f>
        <v>750</v>
      </c>
      <c r="I62" s="200"/>
      <c r="J62" s="633"/>
      <c r="K62" s="633"/>
      <c r="L62" s="633"/>
      <c r="M62" s="201"/>
      <c r="N62" s="202"/>
      <c r="O62" s="1696"/>
      <c r="P62" s="1697"/>
      <c r="Q62" s="194"/>
      <c r="R62" s="1698"/>
      <c r="S62" s="1699"/>
      <c r="T62" s="193"/>
      <c r="U62" s="191"/>
      <c r="V62" s="195"/>
      <c r="W62" s="196"/>
      <c r="X62" s="1700"/>
      <c r="Y62" s="1699"/>
    </row>
    <row r="63" spans="1:25" s="13" customFormat="1" ht="16.5" thickBot="1">
      <c r="A63" s="1701" t="s">
        <v>136</v>
      </c>
      <c r="B63" s="1702"/>
      <c r="C63" s="176"/>
      <c r="D63" s="176"/>
      <c r="E63" s="177"/>
      <c r="F63" s="178"/>
      <c r="G63" s="216">
        <f>G31+G32+G26+G48+G53+G35+G40+G45+G49+G50+G56</f>
        <v>68.5</v>
      </c>
      <c r="H63" s="216">
        <f>H31+H32+H26+H48+H53+H35+H40+H45+H49+H50+H56</f>
        <v>2055</v>
      </c>
      <c r="I63" s="179"/>
      <c r="J63" s="180"/>
      <c r="K63" s="180"/>
      <c r="L63" s="180"/>
      <c r="M63" s="181"/>
      <c r="N63" s="182"/>
      <c r="O63" s="1696"/>
      <c r="P63" s="1697"/>
      <c r="Q63" s="183"/>
      <c r="R63" s="1698"/>
      <c r="S63" s="1699"/>
      <c r="T63" s="184"/>
      <c r="U63" s="185"/>
      <c r="V63" s="186"/>
      <c r="W63" s="187"/>
      <c r="X63" s="557"/>
      <c r="Y63" s="558"/>
    </row>
    <row r="64" spans="1:25" s="13" customFormat="1" ht="15.75">
      <c r="A64" s="1703" t="s">
        <v>168</v>
      </c>
      <c r="B64" s="1703"/>
      <c r="C64" s="1703"/>
      <c r="D64" s="1703"/>
      <c r="E64" s="1703"/>
      <c r="F64" s="1703"/>
      <c r="G64" s="1703"/>
      <c r="H64" s="1703"/>
      <c r="I64" s="1703"/>
      <c r="J64" s="1703"/>
      <c r="K64" s="1703"/>
      <c r="L64" s="1703"/>
      <c r="M64" s="1703"/>
      <c r="N64" s="1703"/>
      <c r="O64" s="1703"/>
      <c r="P64" s="1703"/>
      <c r="Q64" s="1703"/>
      <c r="R64" s="1703"/>
      <c r="S64" s="1703"/>
      <c r="T64" s="1703"/>
      <c r="U64" s="1703"/>
      <c r="V64" s="1703"/>
      <c r="W64" s="66"/>
      <c r="X64" s="57"/>
      <c r="Y64" s="57"/>
    </row>
    <row r="65" spans="1:28" s="13" customFormat="1" ht="15.75">
      <c r="A65" s="19" t="s">
        <v>137</v>
      </c>
      <c r="B65" s="68" t="s">
        <v>60</v>
      </c>
      <c r="C65" s="27"/>
      <c r="D65" s="26"/>
      <c r="E65" s="15"/>
      <c r="F65" s="18"/>
      <c r="G65" s="693">
        <v>9</v>
      </c>
      <c r="H65" s="29">
        <f aca="true" t="shared" si="3" ref="H65:H83">G65*30</f>
        <v>270</v>
      </c>
      <c r="I65" s="29"/>
      <c r="J65" s="19"/>
      <c r="K65" s="19"/>
      <c r="L65" s="19"/>
      <c r="M65" s="131"/>
      <c r="N65" s="129"/>
      <c r="O65" s="1680"/>
      <c r="P65" s="1681"/>
      <c r="Q65" s="149"/>
      <c r="R65" s="1682"/>
      <c r="S65" s="1686"/>
      <c r="T65" s="32"/>
      <c r="U65" s="34"/>
      <c r="V65" s="54"/>
      <c r="W65" s="155"/>
      <c r="X65" s="57"/>
      <c r="Y65" s="57"/>
      <c r="AA65" s="13" t="s">
        <v>271</v>
      </c>
      <c r="AB65" s="768">
        <f>SUMIF(Z$65:Z$96,1,G$65:G$96)</f>
        <v>5</v>
      </c>
    </row>
    <row r="66" spans="1:28" s="13" customFormat="1" ht="15.75">
      <c r="A66" s="19"/>
      <c r="B66" s="25" t="s">
        <v>45</v>
      </c>
      <c r="C66" s="27"/>
      <c r="D66" s="26"/>
      <c r="E66" s="15"/>
      <c r="F66" s="18"/>
      <c r="G66" s="693">
        <v>3</v>
      </c>
      <c r="H66" s="29">
        <f t="shared" si="3"/>
        <v>90</v>
      </c>
      <c r="I66" s="29"/>
      <c r="J66" s="19"/>
      <c r="K66" s="19"/>
      <c r="L66" s="19"/>
      <c r="M66" s="131"/>
      <c r="N66" s="129"/>
      <c r="O66" s="1680"/>
      <c r="P66" s="1681"/>
      <c r="Q66" s="149"/>
      <c r="R66" s="1682"/>
      <c r="S66" s="1686"/>
      <c r="T66" s="32"/>
      <c r="U66" s="19"/>
      <c r="V66" s="36"/>
      <c r="W66" s="155"/>
      <c r="X66" s="57"/>
      <c r="Y66" s="57"/>
      <c r="AA66" s="13" t="s">
        <v>272</v>
      </c>
      <c r="AB66" s="768">
        <f>SUMIF(Z$65:Z$96,2,G$65:G$96)</f>
        <v>21</v>
      </c>
    </row>
    <row r="67" spans="1:28" s="13" customFormat="1" ht="15.75">
      <c r="A67" s="19"/>
      <c r="B67" s="99" t="s">
        <v>46</v>
      </c>
      <c r="C67" s="27"/>
      <c r="D67" s="26"/>
      <c r="E67" s="15"/>
      <c r="F67" s="18"/>
      <c r="G67" s="694">
        <v>6</v>
      </c>
      <c r="H67" s="96">
        <f>G67*30</f>
        <v>180</v>
      </c>
      <c r="I67" s="96">
        <v>16</v>
      </c>
      <c r="J67" s="95" t="s">
        <v>216</v>
      </c>
      <c r="K67" s="95"/>
      <c r="L67" s="95" t="s">
        <v>216</v>
      </c>
      <c r="M67" s="132">
        <f>H67-I67</f>
        <v>164</v>
      </c>
      <c r="N67" s="129"/>
      <c r="O67" s="1680"/>
      <c r="P67" s="1681"/>
      <c r="Q67" s="149"/>
      <c r="R67" s="1682"/>
      <c r="S67" s="1686"/>
      <c r="T67" s="32"/>
      <c r="U67" s="19"/>
      <c r="V67" s="36"/>
      <c r="W67" s="155"/>
      <c r="X67" s="57"/>
      <c r="Y67" s="57"/>
      <c r="AA67" s="13" t="s">
        <v>36</v>
      </c>
      <c r="AB67" s="768">
        <f>SUMIF(Z$65:Z$96,3,G$65:G$96)</f>
        <v>13</v>
      </c>
    </row>
    <row r="68" spans="1:28" s="13" customFormat="1" ht="15.75">
      <c r="A68" s="19" t="s">
        <v>138</v>
      </c>
      <c r="B68" s="25" t="s">
        <v>46</v>
      </c>
      <c r="C68" s="26">
        <v>3</v>
      </c>
      <c r="D68" s="26"/>
      <c r="E68" s="15"/>
      <c r="F68" s="18"/>
      <c r="G68" s="693">
        <v>5</v>
      </c>
      <c r="H68" s="29">
        <f t="shared" si="3"/>
        <v>150</v>
      </c>
      <c r="I68" s="80">
        <v>12</v>
      </c>
      <c r="J68" s="74" t="s">
        <v>216</v>
      </c>
      <c r="K68" s="74"/>
      <c r="L68" s="74" t="s">
        <v>48</v>
      </c>
      <c r="M68" s="131">
        <f>H68-I68</f>
        <v>138</v>
      </c>
      <c r="N68" s="129"/>
      <c r="O68" s="1680"/>
      <c r="P68" s="1681"/>
      <c r="Q68" s="47" t="s">
        <v>107</v>
      </c>
      <c r="R68" s="1682"/>
      <c r="S68" s="1686"/>
      <c r="T68" s="32"/>
      <c r="U68" s="19"/>
      <c r="V68" s="36"/>
      <c r="W68" s="155"/>
      <c r="X68" s="57"/>
      <c r="Y68" s="57"/>
      <c r="Z68" s="13">
        <v>2</v>
      </c>
      <c r="AB68" s="768">
        <f>SUM(AB65:AB67)</f>
        <v>39</v>
      </c>
    </row>
    <row r="69" spans="1:26" s="13" customFormat="1" ht="15.75">
      <c r="A69" s="19" t="s">
        <v>139</v>
      </c>
      <c r="B69" s="68" t="s">
        <v>61</v>
      </c>
      <c r="C69" s="27"/>
      <c r="D69" s="26"/>
      <c r="E69" s="15">
        <v>4</v>
      </c>
      <c r="F69" s="18"/>
      <c r="G69" s="693">
        <v>1</v>
      </c>
      <c r="H69" s="29">
        <f t="shared" si="3"/>
        <v>30</v>
      </c>
      <c r="I69" s="29">
        <v>4</v>
      </c>
      <c r="J69" s="19"/>
      <c r="K69" s="19"/>
      <c r="L69" s="19" t="s">
        <v>55</v>
      </c>
      <c r="M69" s="131">
        <f>H69-I69</f>
        <v>26</v>
      </c>
      <c r="N69" s="129"/>
      <c r="O69" s="1680"/>
      <c r="P69" s="1681"/>
      <c r="Q69" s="149"/>
      <c r="R69" s="1682" t="s">
        <v>48</v>
      </c>
      <c r="S69" s="1686"/>
      <c r="T69" s="32"/>
      <c r="U69" s="19"/>
      <c r="V69" s="36"/>
      <c r="W69" s="155"/>
      <c r="X69" s="57"/>
      <c r="Y69" s="57"/>
      <c r="Z69" s="13">
        <v>2</v>
      </c>
    </row>
    <row r="70" spans="1:25" s="107" customFormat="1" ht="16.5" customHeight="1">
      <c r="A70" s="19" t="s">
        <v>140</v>
      </c>
      <c r="B70" s="25" t="s">
        <v>80</v>
      </c>
      <c r="C70" s="27"/>
      <c r="D70" s="27"/>
      <c r="E70" s="15"/>
      <c r="F70" s="28"/>
      <c r="G70" s="589">
        <v>3.5</v>
      </c>
      <c r="H70" s="108">
        <f>G70*30</f>
        <v>105</v>
      </c>
      <c r="I70" s="29"/>
      <c r="J70" s="19"/>
      <c r="K70" s="19"/>
      <c r="L70" s="19"/>
      <c r="M70" s="130"/>
      <c r="N70" s="129"/>
      <c r="O70" s="1680"/>
      <c r="P70" s="1681"/>
      <c r="Q70" s="129"/>
      <c r="R70" s="1680"/>
      <c r="S70" s="1687"/>
      <c r="T70" s="19"/>
      <c r="U70" s="19"/>
      <c r="V70" s="36"/>
      <c r="W70" s="155"/>
      <c r="X70" s="57"/>
      <c r="Y70" s="57"/>
    </row>
    <row r="71" spans="1:25" s="107" customFormat="1" ht="16.5" thickBot="1">
      <c r="A71" s="19"/>
      <c r="B71" s="25" t="s">
        <v>45</v>
      </c>
      <c r="C71" s="27"/>
      <c r="D71" s="27"/>
      <c r="E71" s="15"/>
      <c r="F71" s="28"/>
      <c r="G71" s="590">
        <v>1</v>
      </c>
      <c r="H71" s="226">
        <f>G71*30</f>
        <v>30</v>
      </c>
      <c r="I71" s="115"/>
      <c r="J71" s="93"/>
      <c r="K71" s="93"/>
      <c r="L71" s="93"/>
      <c r="M71" s="227"/>
      <c r="N71" s="129"/>
      <c r="O71" s="1680"/>
      <c r="P71" s="1681"/>
      <c r="Q71" s="129"/>
      <c r="R71" s="1680"/>
      <c r="S71" s="1687"/>
      <c r="T71" s="19"/>
      <c r="U71" s="19"/>
      <c r="V71" s="36"/>
      <c r="W71" s="155"/>
      <c r="X71" s="57"/>
      <c r="Y71" s="57"/>
    </row>
    <row r="72" spans="1:26" s="107" customFormat="1" ht="16.5" thickBot="1">
      <c r="A72" s="19" t="s">
        <v>141</v>
      </c>
      <c r="B72" s="99" t="s">
        <v>46</v>
      </c>
      <c r="C72" s="26">
        <v>6</v>
      </c>
      <c r="D72" s="27"/>
      <c r="E72" s="15"/>
      <c r="F72" s="102"/>
      <c r="G72" s="696">
        <v>2.5</v>
      </c>
      <c r="H72" s="228">
        <f>G72*30</f>
        <v>75</v>
      </c>
      <c r="I72" s="229">
        <v>12</v>
      </c>
      <c r="J72" s="170" t="s">
        <v>216</v>
      </c>
      <c r="K72" s="170"/>
      <c r="L72" s="170" t="s">
        <v>48</v>
      </c>
      <c r="M72" s="192">
        <f>H72-I72</f>
        <v>63</v>
      </c>
      <c r="N72" s="129"/>
      <c r="O72" s="1680"/>
      <c r="P72" s="1681"/>
      <c r="Q72" s="129"/>
      <c r="R72" s="1680"/>
      <c r="S72" s="1687"/>
      <c r="T72" s="19"/>
      <c r="U72" s="19"/>
      <c r="V72" s="36"/>
      <c r="W72" s="155"/>
      <c r="X72" s="695" t="s">
        <v>107</v>
      </c>
      <c r="Y72" s="559"/>
      <c r="Z72" s="107">
        <v>3</v>
      </c>
    </row>
    <row r="73" spans="1:25" s="13" customFormat="1" ht="31.5" customHeight="1" hidden="1">
      <c r="A73" s="19" t="s">
        <v>142</v>
      </c>
      <c r="B73" s="25" t="s">
        <v>66</v>
      </c>
      <c r="C73" s="27"/>
      <c r="D73" s="26"/>
      <c r="E73" s="15"/>
      <c r="F73" s="18"/>
      <c r="G73" s="592">
        <v>3</v>
      </c>
      <c r="H73" s="164">
        <f t="shared" si="3"/>
        <v>90</v>
      </c>
      <c r="I73" s="164"/>
      <c r="J73" s="91"/>
      <c r="K73" s="91"/>
      <c r="L73" s="91"/>
      <c r="M73" s="165"/>
      <c r="N73" s="129"/>
      <c r="O73" s="1680"/>
      <c r="P73" s="1681"/>
      <c r="Q73" s="149"/>
      <c r="R73" s="1680"/>
      <c r="S73" s="1687"/>
      <c r="T73" s="32"/>
      <c r="U73" s="19"/>
      <c r="V73" s="36"/>
      <c r="W73" s="155"/>
      <c r="X73" s="57"/>
      <c r="Y73" s="57"/>
    </row>
    <row r="74" spans="1:25" s="13" customFormat="1" ht="15.75" hidden="1">
      <c r="A74" s="19"/>
      <c r="B74" s="25" t="s">
        <v>45</v>
      </c>
      <c r="C74" s="27"/>
      <c r="D74" s="26"/>
      <c r="E74" s="15"/>
      <c r="F74" s="18"/>
      <c r="G74" s="587"/>
      <c r="H74" s="29"/>
      <c r="I74" s="29"/>
      <c r="J74" s="19"/>
      <c r="K74" s="19"/>
      <c r="L74" s="19"/>
      <c r="M74" s="131"/>
      <c r="N74" s="129"/>
      <c r="O74" s="1680"/>
      <c r="P74" s="1681"/>
      <c r="Q74" s="149"/>
      <c r="R74" s="1680"/>
      <c r="S74" s="1687"/>
      <c r="T74" s="32"/>
      <c r="U74" s="19"/>
      <c r="V74" s="36"/>
      <c r="W74" s="155"/>
      <c r="X74" s="57"/>
      <c r="Y74" s="57"/>
    </row>
    <row r="75" spans="1:25" s="13" customFormat="1" ht="15.75">
      <c r="A75" s="19" t="s">
        <v>142</v>
      </c>
      <c r="B75" s="586" t="s">
        <v>66</v>
      </c>
      <c r="C75" s="27"/>
      <c r="D75" s="26">
        <v>3</v>
      </c>
      <c r="E75" s="15"/>
      <c r="F75" s="18"/>
      <c r="G75" s="694">
        <v>3.5</v>
      </c>
      <c r="H75" s="96">
        <f t="shared" si="3"/>
        <v>105</v>
      </c>
      <c r="I75" s="96"/>
      <c r="J75" s="95"/>
      <c r="K75" s="95"/>
      <c r="L75" s="100"/>
      <c r="M75" s="132"/>
      <c r="N75" s="129"/>
      <c r="O75" s="1680"/>
      <c r="P75" s="1681"/>
      <c r="Q75" s="35"/>
      <c r="R75" s="1680"/>
      <c r="S75" s="1687"/>
      <c r="T75" s="32"/>
      <c r="U75" s="23"/>
      <c r="V75" s="36"/>
      <c r="W75" s="155"/>
      <c r="X75" s="57"/>
      <c r="Y75" s="57"/>
    </row>
    <row r="76" spans="1:25" s="13" customFormat="1" ht="15.75">
      <c r="A76" s="19"/>
      <c r="B76" s="586" t="s">
        <v>45</v>
      </c>
      <c r="C76" s="27"/>
      <c r="D76" s="26"/>
      <c r="E76" s="15"/>
      <c r="F76" s="18"/>
      <c r="G76" s="694">
        <v>1</v>
      </c>
      <c r="H76" s="96">
        <f t="shared" si="3"/>
        <v>30</v>
      </c>
      <c r="I76" s="96"/>
      <c r="J76" s="95"/>
      <c r="K76" s="95"/>
      <c r="L76" s="100"/>
      <c r="M76" s="132"/>
      <c r="N76" s="129"/>
      <c r="O76" s="24"/>
      <c r="P76" s="697"/>
      <c r="Q76" s="58"/>
      <c r="R76" s="697"/>
      <c r="S76" s="129"/>
      <c r="T76" s="32"/>
      <c r="U76" s="23"/>
      <c r="V76" s="36"/>
      <c r="W76" s="155"/>
      <c r="X76" s="57"/>
      <c r="Y76" s="57"/>
    </row>
    <row r="77" spans="1:26" s="13" customFormat="1" ht="15.75">
      <c r="A77" s="19" t="s">
        <v>290</v>
      </c>
      <c r="B77" s="586" t="s">
        <v>46</v>
      </c>
      <c r="C77" s="27"/>
      <c r="D77" s="26"/>
      <c r="E77" s="15"/>
      <c r="F77" s="18"/>
      <c r="G77" s="694">
        <v>2.5</v>
      </c>
      <c r="H77" s="96">
        <f t="shared" si="3"/>
        <v>75</v>
      </c>
      <c r="I77" s="96">
        <v>8</v>
      </c>
      <c r="J77" s="95" t="s">
        <v>48</v>
      </c>
      <c r="K77" s="95"/>
      <c r="L77" s="100" t="s">
        <v>48</v>
      </c>
      <c r="M77" s="132">
        <f>H77-I77</f>
        <v>67</v>
      </c>
      <c r="N77" s="129"/>
      <c r="O77" s="24"/>
      <c r="P77" s="697"/>
      <c r="Q77" s="58" t="s">
        <v>216</v>
      </c>
      <c r="R77" s="697"/>
      <c r="S77" s="129"/>
      <c r="T77" s="32"/>
      <c r="U77" s="23"/>
      <c r="V77" s="36"/>
      <c r="W77" s="155"/>
      <c r="X77" s="57"/>
      <c r="Y77" s="57"/>
      <c r="Z77" s="13">
        <v>2</v>
      </c>
    </row>
    <row r="78" spans="1:25" s="13" customFormat="1" ht="30.75" customHeight="1">
      <c r="A78" s="19" t="s">
        <v>143</v>
      </c>
      <c r="B78" s="25" t="s">
        <v>67</v>
      </c>
      <c r="C78" s="26"/>
      <c r="D78" s="26"/>
      <c r="E78" s="15"/>
      <c r="F78" s="38"/>
      <c r="G78" s="593">
        <v>14.5</v>
      </c>
      <c r="H78" s="29">
        <f t="shared" si="3"/>
        <v>435</v>
      </c>
      <c r="I78" s="29"/>
      <c r="J78" s="29"/>
      <c r="K78" s="19"/>
      <c r="L78" s="19"/>
      <c r="M78" s="131"/>
      <c r="N78" s="129"/>
      <c r="O78" s="1680"/>
      <c r="P78" s="1681"/>
      <c r="Q78" s="160"/>
      <c r="R78" s="1680"/>
      <c r="S78" s="1687"/>
      <c r="T78" s="32"/>
      <c r="U78" s="19"/>
      <c r="V78" s="36"/>
      <c r="W78" s="157"/>
      <c r="X78" s="57"/>
      <c r="Y78" s="57"/>
    </row>
    <row r="79" spans="1:25" s="13" customFormat="1" ht="19.5" customHeight="1">
      <c r="A79" s="19"/>
      <c r="B79" s="25" t="s">
        <v>45</v>
      </c>
      <c r="C79" s="26"/>
      <c r="D79" s="26"/>
      <c r="E79" s="15"/>
      <c r="F79" s="38"/>
      <c r="G79" s="593">
        <v>4</v>
      </c>
      <c r="H79" s="29">
        <f t="shared" si="3"/>
        <v>120</v>
      </c>
      <c r="I79" s="29"/>
      <c r="J79" s="29"/>
      <c r="K79" s="19"/>
      <c r="L79" s="19"/>
      <c r="M79" s="131"/>
      <c r="N79" s="129"/>
      <c r="O79" s="1680"/>
      <c r="P79" s="1681"/>
      <c r="Q79" s="149"/>
      <c r="R79" s="1680"/>
      <c r="S79" s="1687"/>
      <c r="T79" s="32"/>
      <c r="U79" s="19"/>
      <c r="V79" s="36"/>
      <c r="W79" s="157"/>
      <c r="X79" s="57"/>
      <c r="Y79" s="57"/>
    </row>
    <row r="80" spans="1:25" s="13" customFormat="1" ht="17.25" customHeight="1" thickBot="1">
      <c r="A80" s="19"/>
      <c r="B80" s="99" t="s">
        <v>46</v>
      </c>
      <c r="C80" s="26"/>
      <c r="D80" s="26"/>
      <c r="E80" s="15"/>
      <c r="F80" s="38"/>
      <c r="G80" s="698">
        <v>10.5</v>
      </c>
      <c r="H80" s="96">
        <f t="shared" si="3"/>
        <v>315</v>
      </c>
      <c r="I80" s="96">
        <v>24</v>
      </c>
      <c r="J80" s="111" t="s">
        <v>282</v>
      </c>
      <c r="K80" s="111"/>
      <c r="L80" s="111" t="s">
        <v>220</v>
      </c>
      <c r="M80" s="132">
        <f>H80-I80</f>
        <v>291</v>
      </c>
      <c r="N80" s="129"/>
      <c r="O80" s="1680"/>
      <c r="P80" s="1681"/>
      <c r="Q80" s="149"/>
      <c r="R80" s="1680"/>
      <c r="S80" s="1687"/>
      <c r="T80" s="32"/>
      <c r="U80" s="19"/>
      <c r="V80" s="36"/>
      <c r="W80" s="157"/>
      <c r="X80" s="57"/>
      <c r="Y80" s="57"/>
    </row>
    <row r="81" spans="1:26" s="13" customFormat="1" ht="20.25" customHeight="1" thickBot="1">
      <c r="A81" s="19" t="s">
        <v>144</v>
      </c>
      <c r="B81" s="25" t="s">
        <v>46</v>
      </c>
      <c r="C81" s="26"/>
      <c r="D81" s="26">
        <v>2</v>
      </c>
      <c r="E81" s="15"/>
      <c r="F81" s="38"/>
      <c r="G81" s="699">
        <v>5</v>
      </c>
      <c r="H81" s="29">
        <f t="shared" si="3"/>
        <v>150</v>
      </c>
      <c r="I81" s="229">
        <v>12</v>
      </c>
      <c r="J81" s="170" t="s">
        <v>220</v>
      </c>
      <c r="K81" s="170"/>
      <c r="L81" s="170" t="s">
        <v>108</v>
      </c>
      <c r="M81" s="131">
        <f>H81-I81</f>
        <v>138</v>
      </c>
      <c r="N81" s="129"/>
      <c r="O81" s="1682" t="s">
        <v>49</v>
      </c>
      <c r="P81" s="1683"/>
      <c r="Q81" s="149"/>
      <c r="R81" s="1680"/>
      <c r="S81" s="1687"/>
      <c r="T81" s="32"/>
      <c r="U81" s="19"/>
      <c r="V81" s="36"/>
      <c r="W81" s="157"/>
      <c r="X81" s="57"/>
      <c r="Y81" s="57"/>
      <c r="Z81" s="13">
        <v>1</v>
      </c>
    </row>
    <row r="82" spans="1:26" s="13" customFormat="1" ht="20.25" customHeight="1" thickBot="1">
      <c r="A82" s="19" t="s">
        <v>165</v>
      </c>
      <c r="B82" s="25" t="s">
        <v>46</v>
      </c>
      <c r="C82" s="26">
        <v>3</v>
      </c>
      <c r="D82" s="26"/>
      <c r="E82" s="15"/>
      <c r="F82" s="38"/>
      <c r="G82" s="699">
        <v>5.5</v>
      </c>
      <c r="H82" s="29">
        <f t="shared" si="3"/>
        <v>165</v>
      </c>
      <c r="I82" s="229">
        <v>12</v>
      </c>
      <c r="J82" s="170" t="s">
        <v>216</v>
      </c>
      <c r="K82" s="170"/>
      <c r="L82" s="170" t="s">
        <v>48</v>
      </c>
      <c r="M82" s="131">
        <f>H82-I82</f>
        <v>153</v>
      </c>
      <c r="N82" s="129"/>
      <c r="O82" s="1680"/>
      <c r="P82" s="1681"/>
      <c r="Q82" s="152" t="s">
        <v>107</v>
      </c>
      <c r="R82" s="1680"/>
      <c r="S82" s="1687"/>
      <c r="T82" s="21"/>
      <c r="U82" s="19"/>
      <c r="V82" s="36"/>
      <c r="W82" s="390"/>
      <c r="X82" s="57"/>
      <c r="Y82" s="57"/>
      <c r="Z82" s="13">
        <v>2</v>
      </c>
    </row>
    <row r="83" spans="1:25" s="13" customFormat="1" ht="17.25" customHeight="1">
      <c r="A83" s="19" t="s">
        <v>145</v>
      </c>
      <c r="B83" s="68" t="s">
        <v>68</v>
      </c>
      <c r="C83" s="26"/>
      <c r="D83" s="27"/>
      <c r="E83" s="15"/>
      <c r="F83" s="18"/>
      <c r="G83" s="693">
        <v>12</v>
      </c>
      <c r="H83" s="391">
        <f t="shared" si="3"/>
        <v>360</v>
      </c>
      <c r="I83" s="392"/>
      <c r="J83" s="393"/>
      <c r="K83" s="391"/>
      <c r="L83" s="393"/>
      <c r="M83" s="394"/>
      <c r="N83" s="395"/>
      <c r="O83" s="1680"/>
      <c r="P83" s="1681"/>
      <c r="Q83" s="396"/>
      <c r="R83" s="1680"/>
      <c r="S83" s="1687"/>
      <c r="T83" s="397"/>
      <c r="U83" s="397"/>
      <c r="V83" s="398"/>
      <c r="W83" s="390"/>
      <c r="X83" s="57"/>
      <c r="Y83" s="57"/>
    </row>
    <row r="84" spans="1:25" s="13" customFormat="1" ht="78.75" customHeight="1" hidden="1">
      <c r="A84" s="19" t="s">
        <v>44</v>
      </c>
      <c r="B84" s="68" t="s">
        <v>69</v>
      </c>
      <c r="C84" s="26"/>
      <c r="D84" s="27"/>
      <c r="E84" s="15">
        <v>13</v>
      </c>
      <c r="F84" s="18">
        <v>1</v>
      </c>
      <c r="G84" s="693"/>
      <c r="H84" s="29">
        <v>36</v>
      </c>
      <c r="I84" s="29">
        <v>16</v>
      </c>
      <c r="J84" s="19"/>
      <c r="K84" s="399"/>
      <c r="L84" s="19" t="s">
        <v>56</v>
      </c>
      <c r="M84" s="394">
        <f>H84-I84</f>
        <v>20</v>
      </c>
      <c r="N84" s="400"/>
      <c r="O84" s="1680"/>
      <c r="P84" s="1681"/>
      <c r="Q84" s="47"/>
      <c r="R84" s="1680"/>
      <c r="S84" s="1687"/>
      <c r="T84" s="32" t="s">
        <v>56</v>
      </c>
      <c r="U84" s="32"/>
      <c r="V84" s="36"/>
      <c r="W84" s="144"/>
      <c r="X84" s="57"/>
      <c r="Y84" s="57"/>
    </row>
    <row r="85" spans="1:25" s="13" customFormat="1" ht="15.75">
      <c r="A85" s="19"/>
      <c r="B85" s="68" t="s">
        <v>45</v>
      </c>
      <c r="C85" s="26"/>
      <c r="D85" s="27"/>
      <c r="E85" s="15"/>
      <c r="F85" s="18"/>
      <c r="G85" s="693">
        <v>4</v>
      </c>
      <c r="H85" s="29">
        <f aca="true" t="shared" si="4" ref="H85:H96">G85*30</f>
        <v>120</v>
      </c>
      <c r="I85" s="29"/>
      <c r="J85" s="19"/>
      <c r="K85" s="399"/>
      <c r="L85" s="19"/>
      <c r="M85" s="394"/>
      <c r="N85" s="400"/>
      <c r="O85" s="1680"/>
      <c r="P85" s="1681"/>
      <c r="Q85" s="47"/>
      <c r="R85" s="1680"/>
      <c r="S85" s="1687"/>
      <c r="T85" s="32"/>
      <c r="U85" s="32"/>
      <c r="V85" s="36"/>
      <c r="W85" s="144"/>
      <c r="X85" s="57"/>
      <c r="Y85" s="57"/>
    </row>
    <row r="86" spans="1:25" s="13" customFormat="1" ht="16.5" thickBot="1">
      <c r="A86" s="19"/>
      <c r="B86" s="109" t="s">
        <v>46</v>
      </c>
      <c r="C86" s="110"/>
      <c r="D86" s="111"/>
      <c r="E86" s="41"/>
      <c r="F86" s="22"/>
      <c r="G86" s="694">
        <v>8</v>
      </c>
      <c r="H86" s="96">
        <f t="shared" si="4"/>
        <v>240</v>
      </c>
      <c r="I86" s="96">
        <v>16</v>
      </c>
      <c r="J86" s="95" t="s">
        <v>216</v>
      </c>
      <c r="K86" s="401"/>
      <c r="L86" s="95" t="s">
        <v>216</v>
      </c>
      <c r="M86" s="402">
        <f>H86-I86</f>
        <v>224</v>
      </c>
      <c r="N86" s="400"/>
      <c r="O86" s="1680"/>
      <c r="P86" s="1681"/>
      <c r="Q86" s="47"/>
      <c r="R86" s="1680"/>
      <c r="S86" s="1687"/>
      <c r="T86" s="32"/>
      <c r="U86" s="32"/>
      <c r="V86" s="36"/>
      <c r="W86" s="144"/>
      <c r="X86" s="57"/>
      <c r="Y86" s="57"/>
    </row>
    <row r="87" spans="1:26" s="13" customFormat="1" ht="16.5" thickBot="1">
      <c r="A87" s="19" t="s">
        <v>166</v>
      </c>
      <c r="B87" s="68" t="s">
        <v>46</v>
      </c>
      <c r="C87" s="26">
        <v>4</v>
      </c>
      <c r="D87" s="27"/>
      <c r="E87" s="15"/>
      <c r="F87" s="18"/>
      <c r="G87" s="693">
        <v>7</v>
      </c>
      <c r="H87" s="29">
        <f t="shared" si="4"/>
        <v>210</v>
      </c>
      <c r="I87" s="229">
        <v>12</v>
      </c>
      <c r="J87" s="170" t="s">
        <v>216</v>
      </c>
      <c r="K87" s="170"/>
      <c r="L87" s="170" t="s">
        <v>48</v>
      </c>
      <c r="M87" s="394">
        <f>H87-I87</f>
        <v>198</v>
      </c>
      <c r="N87" s="400"/>
      <c r="O87" s="1680"/>
      <c r="P87" s="1681"/>
      <c r="Q87" s="47"/>
      <c r="R87" s="1682" t="s">
        <v>107</v>
      </c>
      <c r="S87" s="1683"/>
      <c r="T87" s="32"/>
      <c r="U87" s="32"/>
      <c r="V87" s="36"/>
      <c r="W87" s="144"/>
      <c r="X87" s="57"/>
      <c r="Y87" s="57"/>
      <c r="Z87" s="13">
        <v>2</v>
      </c>
    </row>
    <row r="88" spans="1:26" s="13" customFormat="1" ht="16.5" thickBot="1">
      <c r="A88" s="19" t="s">
        <v>172</v>
      </c>
      <c r="B88" s="68" t="s">
        <v>69</v>
      </c>
      <c r="C88" s="26"/>
      <c r="D88" s="27"/>
      <c r="E88" s="15">
        <v>5</v>
      </c>
      <c r="F88" s="73"/>
      <c r="G88" s="693">
        <v>1</v>
      </c>
      <c r="H88" s="80">
        <f t="shared" si="4"/>
        <v>30</v>
      </c>
      <c r="I88" s="29">
        <v>4</v>
      </c>
      <c r="J88" s="19"/>
      <c r="K88" s="399"/>
      <c r="L88" s="19" t="s">
        <v>55</v>
      </c>
      <c r="M88" s="403">
        <f>H88-I88</f>
        <v>26</v>
      </c>
      <c r="N88" s="400"/>
      <c r="O88" s="1680"/>
      <c r="P88" s="1681"/>
      <c r="Q88" s="47"/>
      <c r="R88" s="1682"/>
      <c r="S88" s="1686"/>
      <c r="T88" s="32"/>
      <c r="U88" s="32"/>
      <c r="V88" s="36"/>
      <c r="W88" s="144" t="s">
        <v>48</v>
      </c>
      <c r="X88" s="57"/>
      <c r="Y88" s="57"/>
      <c r="Z88" s="13">
        <v>3</v>
      </c>
    </row>
    <row r="89" spans="1:26" s="13" customFormat="1" ht="32.25" thickBot="1">
      <c r="A89" s="19" t="s">
        <v>146</v>
      </c>
      <c r="B89" s="119" t="s">
        <v>94</v>
      </c>
      <c r="C89" s="111"/>
      <c r="D89" s="78">
        <v>6</v>
      </c>
      <c r="E89" s="41"/>
      <c r="F89" s="22"/>
      <c r="G89" s="22">
        <v>3</v>
      </c>
      <c r="H89" s="96">
        <f t="shared" si="4"/>
        <v>90</v>
      </c>
      <c r="I89" s="229">
        <v>12</v>
      </c>
      <c r="J89" s="170" t="s">
        <v>216</v>
      </c>
      <c r="K89" s="170"/>
      <c r="L89" s="170" t="s">
        <v>48</v>
      </c>
      <c r="M89" s="404">
        <f>H89-I89</f>
        <v>78</v>
      </c>
      <c r="N89" s="129"/>
      <c r="O89" s="1680"/>
      <c r="P89" s="1681"/>
      <c r="Q89" s="47"/>
      <c r="R89" s="1682"/>
      <c r="S89" s="1686"/>
      <c r="U89" s="32" t="s">
        <v>56</v>
      </c>
      <c r="V89" s="52"/>
      <c r="W89" s="155"/>
      <c r="X89" s="695" t="s">
        <v>107</v>
      </c>
      <c r="Y89" s="559"/>
      <c r="Z89" s="13">
        <v>3</v>
      </c>
    </row>
    <row r="90" spans="1:25" s="13" customFormat="1" ht="15.75">
      <c r="A90" s="19" t="s">
        <v>147</v>
      </c>
      <c r="B90" s="30" t="s">
        <v>70</v>
      </c>
      <c r="C90" s="27"/>
      <c r="D90" s="26"/>
      <c r="E90" s="15"/>
      <c r="F90" s="18"/>
      <c r="G90" s="693">
        <v>10.5</v>
      </c>
      <c r="H90" s="29">
        <f t="shared" si="4"/>
        <v>315</v>
      </c>
      <c r="I90" s="29"/>
      <c r="J90" s="19"/>
      <c r="K90" s="19"/>
      <c r="L90" s="19"/>
      <c r="M90" s="131"/>
      <c r="N90" s="129"/>
      <c r="O90" s="1680"/>
      <c r="P90" s="1681"/>
      <c r="Q90" s="149"/>
      <c r="R90" s="1682"/>
      <c r="S90" s="1686"/>
      <c r="T90" s="32"/>
      <c r="U90" s="21"/>
      <c r="V90" s="36"/>
      <c r="W90" s="560"/>
      <c r="X90" s="57"/>
      <c r="Y90" s="57"/>
    </row>
    <row r="91" spans="1:25" s="13" customFormat="1" ht="15.75">
      <c r="A91" s="19"/>
      <c r="B91" s="25" t="s">
        <v>45</v>
      </c>
      <c r="C91" s="27"/>
      <c r="D91" s="26"/>
      <c r="E91" s="15"/>
      <c r="F91" s="18"/>
      <c r="G91" s="693">
        <v>4</v>
      </c>
      <c r="H91" s="29">
        <f t="shared" si="4"/>
        <v>120</v>
      </c>
      <c r="I91" s="29"/>
      <c r="J91" s="19"/>
      <c r="K91" s="19"/>
      <c r="L91" s="19"/>
      <c r="M91" s="131"/>
      <c r="N91" s="129"/>
      <c r="O91" s="1680"/>
      <c r="P91" s="1681"/>
      <c r="Q91" s="149"/>
      <c r="R91" s="1682"/>
      <c r="S91" s="1686"/>
      <c r="T91" s="32"/>
      <c r="U91" s="19"/>
      <c r="V91" s="36"/>
      <c r="W91" s="560"/>
      <c r="X91" s="57"/>
      <c r="Y91" s="57"/>
    </row>
    <row r="92" spans="1:25" s="13" customFormat="1" ht="15.75">
      <c r="A92" s="19"/>
      <c r="B92" s="99" t="s">
        <v>46</v>
      </c>
      <c r="C92" s="111"/>
      <c r="D92" s="110"/>
      <c r="E92" s="41"/>
      <c r="F92" s="22"/>
      <c r="G92" s="694">
        <v>6.5</v>
      </c>
      <c r="H92" s="96">
        <f t="shared" si="4"/>
        <v>195</v>
      </c>
      <c r="I92" s="96">
        <v>20</v>
      </c>
      <c r="J92" s="95" t="s">
        <v>107</v>
      </c>
      <c r="K92" s="95"/>
      <c r="L92" s="95" t="s">
        <v>225</v>
      </c>
      <c r="M92" s="132">
        <f>H92-I92</f>
        <v>175</v>
      </c>
      <c r="N92" s="129"/>
      <c r="O92" s="1680"/>
      <c r="P92" s="1681"/>
      <c r="Q92" s="149"/>
      <c r="R92" s="1682"/>
      <c r="S92" s="1686"/>
      <c r="T92" s="32"/>
      <c r="U92" s="19"/>
      <c r="V92" s="36"/>
      <c r="W92" s="560"/>
      <c r="X92" s="57"/>
      <c r="Y92" s="57"/>
    </row>
    <row r="93" spans="1:25" s="13" customFormat="1" ht="15.75" hidden="1">
      <c r="A93" s="19"/>
      <c r="B93" s="25"/>
      <c r="C93" s="27"/>
      <c r="D93" s="26"/>
      <c r="E93" s="15"/>
      <c r="F93" s="18"/>
      <c r="G93" s="587"/>
      <c r="H93" s="29"/>
      <c r="I93" s="29"/>
      <c r="J93" s="19"/>
      <c r="K93" s="19"/>
      <c r="L93" s="19"/>
      <c r="M93" s="131"/>
      <c r="N93" s="122"/>
      <c r="O93" s="1680"/>
      <c r="P93" s="1681"/>
      <c r="Q93" s="149"/>
      <c r="R93" s="1682"/>
      <c r="S93" s="1686"/>
      <c r="T93" s="32"/>
      <c r="U93" s="19"/>
      <c r="V93" s="36"/>
      <c r="W93" s="560"/>
      <c r="X93" s="57"/>
      <c r="Y93" s="57"/>
    </row>
    <row r="94" spans="1:25" s="13" customFormat="1" ht="15.75" hidden="1">
      <c r="A94" s="24"/>
      <c r="B94" s="25"/>
      <c r="C94" s="27"/>
      <c r="D94" s="26"/>
      <c r="E94" s="15"/>
      <c r="F94" s="18"/>
      <c r="G94" s="587"/>
      <c r="H94" s="29"/>
      <c r="I94" s="29"/>
      <c r="J94" s="19"/>
      <c r="K94" s="19"/>
      <c r="L94" s="19"/>
      <c r="M94" s="131"/>
      <c r="N94" s="129"/>
      <c r="O94" s="1680"/>
      <c r="P94" s="1681"/>
      <c r="Q94" s="149"/>
      <c r="R94" s="1682"/>
      <c r="S94" s="1686"/>
      <c r="T94" s="21"/>
      <c r="U94" s="19"/>
      <c r="V94" s="36"/>
      <c r="W94" s="561"/>
      <c r="X94" s="57"/>
      <c r="Y94" s="57"/>
    </row>
    <row r="95" spans="1:26" s="13" customFormat="1" ht="15.75">
      <c r="A95" s="285" t="s">
        <v>173</v>
      </c>
      <c r="B95" s="25" t="s">
        <v>46</v>
      </c>
      <c r="C95" s="114">
        <v>5</v>
      </c>
      <c r="D95" s="114"/>
      <c r="E95" s="39"/>
      <c r="F95" s="92"/>
      <c r="G95" s="595">
        <v>5.5</v>
      </c>
      <c r="H95" s="115">
        <f t="shared" si="4"/>
        <v>165</v>
      </c>
      <c r="I95" s="29">
        <v>16</v>
      </c>
      <c r="J95" s="19" t="s">
        <v>107</v>
      </c>
      <c r="K95" s="19"/>
      <c r="L95" s="19" t="s">
        <v>215</v>
      </c>
      <c r="M95" s="141">
        <f>H95-I95</f>
        <v>149</v>
      </c>
      <c r="N95" s="135"/>
      <c r="O95" s="1680"/>
      <c r="P95" s="1681"/>
      <c r="Q95" s="151"/>
      <c r="R95" s="1682"/>
      <c r="S95" s="1686"/>
      <c r="T95" s="40"/>
      <c r="U95" s="93"/>
      <c r="V95" s="94"/>
      <c r="W95" s="36" t="s">
        <v>217</v>
      </c>
      <c r="X95" s="57"/>
      <c r="Y95" s="57"/>
      <c r="Z95" s="13">
        <v>3</v>
      </c>
    </row>
    <row r="96" spans="1:26" s="13" customFormat="1" ht="16.5" thickBot="1">
      <c r="A96" s="93" t="s">
        <v>174</v>
      </c>
      <c r="B96" s="376" t="s">
        <v>87</v>
      </c>
      <c r="C96" s="113"/>
      <c r="D96" s="114"/>
      <c r="E96" s="700">
        <v>6</v>
      </c>
      <c r="F96" s="92"/>
      <c r="G96" s="595">
        <v>1</v>
      </c>
      <c r="H96" s="115">
        <f t="shared" si="4"/>
        <v>30</v>
      </c>
      <c r="I96" s="115">
        <v>4</v>
      </c>
      <c r="J96" s="93"/>
      <c r="K96" s="93"/>
      <c r="L96" s="93" t="s">
        <v>55</v>
      </c>
      <c r="M96" s="141">
        <f>H96-I96</f>
        <v>26</v>
      </c>
      <c r="N96" s="135"/>
      <c r="O96" s="1680"/>
      <c r="P96" s="1681"/>
      <c r="Q96" s="151"/>
      <c r="R96" s="1704"/>
      <c r="S96" s="1705"/>
      <c r="T96" s="40"/>
      <c r="U96" s="93"/>
      <c r="V96" s="94"/>
      <c r="W96" s="562"/>
      <c r="X96" s="57" t="s">
        <v>48</v>
      </c>
      <c r="Y96" s="57"/>
      <c r="Z96" s="13">
        <v>3</v>
      </c>
    </row>
    <row r="97" spans="1:27" s="13" customFormat="1" ht="15" customHeight="1" thickBot="1">
      <c r="A97" s="1706" t="s">
        <v>117</v>
      </c>
      <c r="B97" s="1706"/>
      <c r="C97" s="596"/>
      <c r="D97" s="597"/>
      <c r="E97" s="598"/>
      <c r="F97" s="599"/>
      <c r="G97" s="600">
        <f>G67+G72+G77+G80+G86+G89+G92</f>
        <v>39</v>
      </c>
      <c r="H97" s="544">
        <f>G97*30</f>
        <v>1170</v>
      </c>
      <c r="I97" s="702">
        <f>I67+I72+I77+I80+I86+I89+I92</f>
        <v>108</v>
      </c>
      <c r="J97" s="703" t="s">
        <v>294</v>
      </c>
      <c r="K97" s="703"/>
      <c r="L97" s="703" t="s">
        <v>295</v>
      </c>
      <c r="M97" s="702">
        <f>M67+M72+M77+M80+M86+M89+M92</f>
        <v>1062</v>
      </c>
      <c r="N97" s="545"/>
      <c r="O97" s="1707" t="s">
        <v>49</v>
      </c>
      <c r="P97" s="1708"/>
      <c r="Q97" s="701" t="s">
        <v>291</v>
      </c>
      <c r="R97" s="1707" t="s">
        <v>292</v>
      </c>
      <c r="S97" s="1708"/>
      <c r="T97" s="547"/>
      <c r="U97" s="545"/>
      <c r="V97" s="547"/>
      <c r="W97" s="770" t="s">
        <v>285</v>
      </c>
      <c r="X97" s="771" t="s">
        <v>293</v>
      </c>
      <c r="Y97" s="563"/>
      <c r="Z97" s="13">
        <f>30*G97</f>
        <v>1170</v>
      </c>
      <c r="AA97" s="13">
        <v>12</v>
      </c>
    </row>
    <row r="98" spans="1:27" s="13" customFormat="1" ht="15" customHeight="1" thickBot="1">
      <c r="A98" s="1706" t="s">
        <v>118</v>
      </c>
      <c r="B98" s="1706"/>
      <c r="C98" s="596"/>
      <c r="D98" s="597"/>
      <c r="E98" s="598"/>
      <c r="F98" s="599"/>
      <c r="G98" s="601">
        <f>G66+G71+G76+G79+G85+G91</f>
        <v>17</v>
      </c>
      <c r="H98" s="538">
        <f>G98*30</f>
        <v>510</v>
      </c>
      <c r="I98" s="542"/>
      <c r="J98" s="539"/>
      <c r="K98" s="539"/>
      <c r="L98" s="539"/>
      <c r="M98" s="543"/>
      <c r="N98" s="539"/>
      <c r="O98" s="1709"/>
      <c r="P98" s="1710"/>
      <c r="Q98" s="541"/>
      <c r="R98" s="1711"/>
      <c r="S98" s="1712"/>
      <c r="T98" s="540"/>
      <c r="U98" s="539"/>
      <c r="V98" s="540"/>
      <c r="W98" s="552"/>
      <c r="X98" s="559"/>
      <c r="Y98" s="559"/>
      <c r="Z98" s="13">
        <f>30*G98</f>
        <v>510</v>
      </c>
      <c r="AA98" s="13">
        <v>32</v>
      </c>
    </row>
    <row r="99" spans="1:27" s="13" customFormat="1" ht="16.5" thickBot="1">
      <c r="A99" s="1706" t="s">
        <v>136</v>
      </c>
      <c r="B99" s="1706"/>
      <c r="C99" s="596"/>
      <c r="D99" s="597"/>
      <c r="E99" s="598"/>
      <c r="F99" s="599"/>
      <c r="G99" s="601">
        <f>G65+G70+G75+G78+G83+G89+G90</f>
        <v>56</v>
      </c>
      <c r="H99" s="538">
        <f>G99*30</f>
        <v>1680</v>
      </c>
      <c r="I99" s="537"/>
      <c r="J99" s="539"/>
      <c r="K99" s="539"/>
      <c r="L99" s="539"/>
      <c r="M99" s="549"/>
      <c r="N99" s="539"/>
      <c r="O99" s="1709"/>
      <c r="P99" s="1710"/>
      <c r="Q99" s="550"/>
      <c r="R99" s="1711"/>
      <c r="S99" s="1712"/>
      <c r="T99" s="540"/>
      <c r="U99" s="539"/>
      <c r="V99" s="540"/>
      <c r="W99" s="564"/>
      <c r="X99" s="565"/>
      <c r="Y99" s="565"/>
      <c r="Z99" s="13">
        <f>30*G99</f>
        <v>1680</v>
      </c>
      <c r="AA99" s="13">
        <v>16</v>
      </c>
    </row>
    <row r="100" spans="1:27" s="13" customFormat="1" ht="16.5" thickBot="1">
      <c r="A100" s="1713" t="s">
        <v>169</v>
      </c>
      <c r="B100" s="1714"/>
      <c r="C100" s="1714"/>
      <c r="D100" s="1714"/>
      <c r="E100" s="1714"/>
      <c r="F100" s="1714"/>
      <c r="G100" s="1714"/>
      <c r="H100" s="1714"/>
      <c r="I100" s="1714"/>
      <c r="J100" s="1714"/>
      <c r="K100" s="1714"/>
      <c r="L100" s="1714"/>
      <c r="M100" s="1714"/>
      <c r="N100" s="1714"/>
      <c r="O100" s="1714"/>
      <c r="P100" s="1714"/>
      <c r="Q100" s="1714"/>
      <c r="R100" s="1714"/>
      <c r="S100" s="1714"/>
      <c r="T100" s="1714"/>
      <c r="U100" s="1714"/>
      <c r="V100" s="1714"/>
      <c r="W100" s="1714"/>
      <c r="X100" s="1714"/>
      <c r="Y100" s="1715"/>
      <c r="AA100" s="13">
        <v>28</v>
      </c>
    </row>
    <row r="101" spans="1:27" s="13" customFormat="1" ht="15.75" customHeight="1" hidden="1">
      <c r="A101" s="1716" t="s">
        <v>170</v>
      </c>
      <c r="B101" s="1717"/>
      <c r="C101" s="1717"/>
      <c r="D101" s="1717"/>
      <c r="E101" s="1717"/>
      <c r="F101" s="1717"/>
      <c r="G101" s="1717"/>
      <c r="H101" s="1717"/>
      <c r="I101" s="1717"/>
      <c r="J101" s="1717"/>
      <c r="K101" s="1717"/>
      <c r="L101" s="1717"/>
      <c r="M101" s="1717"/>
      <c r="N101" s="1717"/>
      <c r="O101" s="1717"/>
      <c r="P101" s="1717"/>
      <c r="Q101" s="1717"/>
      <c r="R101" s="1717"/>
      <c r="S101" s="1717"/>
      <c r="T101" s="1717"/>
      <c r="U101" s="1717"/>
      <c r="V101" s="1717"/>
      <c r="W101" s="1717"/>
      <c r="X101" s="1717"/>
      <c r="Y101" s="1718"/>
      <c r="AA101" s="13">
        <v>20</v>
      </c>
    </row>
    <row r="102" spans="1:25" s="13" customFormat="1" ht="15.75" customHeight="1" hidden="1">
      <c r="A102" s="19"/>
      <c r="B102" s="68"/>
      <c r="C102" s="18"/>
      <c r="D102" s="19"/>
      <c r="E102" s="12"/>
      <c r="F102" s="406"/>
      <c r="G102" s="407"/>
      <c r="H102" s="18"/>
      <c r="I102" s="408"/>
      <c r="J102" s="18"/>
      <c r="K102" s="18"/>
      <c r="L102" s="18"/>
      <c r="M102" s="409"/>
      <c r="N102" s="123"/>
      <c r="O102" s="1719"/>
      <c r="P102" s="1720"/>
      <c r="Q102" s="123"/>
      <c r="R102" s="1719"/>
      <c r="S102" s="1720"/>
      <c r="T102" s="123"/>
      <c r="U102" s="18"/>
      <c r="V102" s="14"/>
      <c r="W102" s="23"/>
      <c r="X102" s="23"/>
      <c r="Y102" s="23"/>
    </row>
    <row r="103" spans="1:25" s="13" customFormat="1" ht="15.75" customHeight="1" hidden="1">
      <c r="A103" s="19"/>
      <c r="B103" s="68"/>
      <c r="C103" s="18"/>
      <c r="D103" s="19"/>
      <c r="E103" s="12"/>
      <c r="F103" s="406"/>
      <c r="G103" s="407"/>
      <c r="H103" s="18"/>
      <c r="I103" s="408"/>
      <c r="J103" s="18"/>
      <c r="K103" s="18"/>
      <c r="L103" s="18"/>
      <c r="M103" s="409"/>
      <c r="N103" s="123"/>
      <c r="O103" s="1719"/>
      <c r="P103" s="1720"/>
      <c r="Q103" s="123"/>
      <c r="R103" s="1719"/>
      <c r="S103" s="1720"/>
      <c r="T103" s="123"/>
      <c r="U103" s="18"/>
      <c r="V103" s="14"/>
      <c r="W103" s="23"/>
      <c r="X103" s="23"/>
      <c r="Y103" s="23"/>
    </row>
    <row r="104" spans="1:25" s="13" customFormat="1" ht="15.75" customHeight="1" hidden="1">
      <c r="A104" s="19"/>
      <c r="B104" s="68"/>
      <c r="C104" s="18"/>
      <c r="D104" s="19"/>
      <c r="E104" s="12"/>
      <c r="F104" s="406"/>
      <c r="G104" s="407"/>
      <c r="H104" s="18"/>
      <c r="I104" s="408"/>
      <c r="J104" s="18"/>
      <c r="K104" s="18"/>
      <c r="L104" s="18"/>
      <c r="M104" s="409"/>
      <c r="N104" s="123"/>
      <c r="O104" s="1719"/>
      <c r="P104" s="1720"/>
      <c r="Q104" s="123"/>
      <c r="R104" s="1719"/>
      <c r="S104" s="1720"/>
      <c r="T104" s="123"/>
      <c r="U104" s="18"/>
      <c r="V104" s="14"/>
      <c r="W104" s="23"/>
      <c r="X104" s="23"/>
      <c r="Y104" s="23"/>
    </row>
    <row r="105" spans="1:25" s="13" customFormat="1" ht="31.5" customHeight="1" hidden="1">
      <c r="A105" s="19"/>
      <c r="B105" s="68"/>
      <c r="C105" s="18"/>
      <c r="D105" s="19"/>
      <c r="E105" s="12"/>
      <c r="F105" s="406"/>
      <c r="G105" s="407"/>
      <c r="H105" s="18"/>
      <c r="I105" s="408"/>
      <c r="J105" s="18"/>
      <c r="K105" s="18"/>
      <c r="L105" s="18"/>
      <c r="M105" s="409"/>
      <c r="N105" s="123"/>
      <c r="O105" s="1719"/>
      <c r="P105" s="1720"/>
      <c r="Q105" s="123"/>
      <c r="R105" s="1719"/>
      <c r="S105" s="1720"/>
      <c r="T105" s="123"/>
      <c r="U105" s="18"/>
      <c r="V105" s="126"/>
      <c r="W105" s="146"/>
      <c r="X105" s="23"/>
      <c r="Y105" s="23"/>
    </row>
    <row r="106" spans="1:25" s="13" customFormat="1" ht="15.75" customHeight="1" hidden="1" thickBot="1">
      <c r="A106" s="19"/>
      <c r="B106" s="68"/>
      <c r="C106" s="18"/>
      <c r="D106" s="19"/>
      <c r="E106" s="12"/>
      <c r="F106" s="406"/>
      <c r="G106" s="407"/>
      <c r="H106" s="18"/>
      <c r="I106" s="408"/>
      <c r="J106" s="18"/>
      <c r="K106" s="18"/>
      <c r="L106" s="18"/>
      <c r="M106" s="409"/>
      <c r="N106" s="123"/>
      <c r="O106" s="1719"/>
      <c r="P106" s="1720"/>
      <c r="Q106" s="123"/>
      <c r="R106" s="1719"/>
      <c r="S106" s="1720"/>
      <c r="T106" s="18"/>
      <c r="U106" s="18"/>
      <c r="V106" s="126"/>
      <c r="W106" s="146"/>
      <c r="X106" s="23"/>
      <c r="Y106" s="23"/>
    </row>
    <row r="107" spans="1:27" s="13" customFormat="1" ht="21" customHeight="1" thickBot="1">
      <c r="A107" s="1721" t="s">
        <v>171</v>
      </c>
      <c r="B107" s="1722"/>
      <c r="C107" s="1722"/>
      <c r="D107" s="1722"/>
      <c r="E107" s="1722"/>
      <c r="F107" s="1722"/>
      <c r="G107" s="1722"/>
      <c r="H107" s="1722"/>
      <c r="I107" s="1722"/>
      <c r="J107" s="1722"/>
      <c r="K107" s="1722"/>
      <c r="L107" s="1722"/>
      <c r="M107" s="1722"/>
      <c r="N107" s="1722"/>
      <c r="O107" s="1722"/>
      <c r="P107" s="1722"/>
      <c r="Q107" s="1722"/>
      <c r="R107" s="1722"/>
      <c r="S107" s="1722"/>
      <c r="T107" s="1722"/>
      <c r="U107" s="1722"/>
      <c r="V107" s="1722"/>
      <c r="W107" s="1722"/>
      <c r="X107" s="1722"/>
      <c r="Y107" s="1723"/>
      <c r="AA107" s="13">
        <v>20</v>
      </c>
    </row>
    <row r="108" spans="1:25" s="63" customFormat="1" ht="31.5" hidden="1">
      <c r="A108" s="36" t="s">
        <v>176</v>
      </c>
      <c r="B108" s="64" t="s">
        <v>86</v>
      </c>
      <c r="C108" s="37"/>
      <c r="D108" s="37"/>
      <c r="E108" s="37"/>
      <c r="F108" s="36"/>
      <c r="G108" s="602">
        <v>5.5</v>
      </c>
      <c r="H108" s="97">
        <f aca="true" t="shared" si="5" ref="H108:H129">G108*30</f>
        <v>165</v>
      </c>
      <c r="I108" s="37"/>
      <c r="J108" s="37"/>
      <c r="K108" s="37"/>
      <c r="L108" s="37"/>
      <c r="M108" s="137"/>
      <c r="N108" s="134"/>
      <c r="O108" s="1724"/>
      <c r="P108" s="1725"/>
      <c r="Q108" s="134"/>
      <c r="R108" s="1724"/>
      <c r="S108" s="1726"/>
      <c r="T108" s="60"/>
      <c r="U108" s="37"/>
      <c r="V108" s="61"/>
      <c r="W108" s="153"/>
      <c r="X108" s="62"/>
      <c r="Y108" s="62"/>
    </row>
    <row r="109" spans="1:25" s="63" customFormat="1" ht="15.75" hidden="1">
      <c r="A109" s="36"/>
      <c r="B109" s="37" t="s">
        <v>45</v>
      </c>
      <c r="C109" s="37"/>
      <c r="D109" s="37"/>
      <c r="E109" s="36"/>
      <c r="F109" s="36"/>
      <c r="G109" s="602"/>
      <c r="H109" s="97"/>
      <c r="I109" s="97"/>
      <c r="J109" s="36"/>
      <c r="K109" s="36"/>
      <c r="L109" s="36"/>
      <c r="M109" s="138"/>
      <c r="N109" s="134"/>
      <c r="O109" s="1682"/>
      <c r="P109" s="1683"/>
      <c r="Q109" s="134"/>
      <c r="R109" s="1682"/>
      <c r="S109" s="1727"/>
      <c r="T109" s="60"/>
      <c r="U109" s="37"/>
      <c r="V109" s="61"/>
      <c r="W109" s="154"/>
      <c r="X109" s="62"/>
      <c r="Y109" s="62"/>
    </row>
    <row r="110" spans="1:28" s="63" customFormat="1" ht="31.5">
      <c r="A110" s="36" t="s">
        <v>176</v>
      </c>
      <c r="B110" s="64" t="s">
        <v>86</v>
      </c>
      <c r="C110" s="37"/>
      <c r="D110" s="37"/>
      <c r="E110" s="36"/>
      <c r="F110" s="36"/>
      <c r="G110" s="704">
        <v>8</v>
      </c>
      <c r="H110" s="104">
        <f t="shared" si="5"/>
        <v>240</v>
      </c>
      <c r="I110" s="104"/>
      <c r="J110" s="103"/>
      <c r="K110" s="103"/>
      <c r="L110" s="103"/>
      <c r="M110" s="139"/>
      <c r="N110" s="134"/>
      <c r="O110" s="1682"/>
      <c r="P110" s="1683"/>
      <c r="Q110" s="134"/>
      <c r="R110" s="1682"/>
      <c r="S110" s="1727"/>
      <c r="T110" s="60"/>
      <c r="U110" s="37"/>
      <c r="V110" s="61"/>
      <c r="W110" s="154"/>
      <c r="X110" s="62"/>
      <c r="Y110" s="62"/>
      <c r="AA110" s="13" t="s">
        <v>271</v>
      </c>
      <c r="AB110" s="768">
        <f>SUMIF(Z$110:Z$148,1,G$110:G$148)</f>
        <v>8.5</v>
      </c>
    </row>
    <row r="111" spans="1:28" s="63" customFormat="1" ht="15.75">
      <c r="A111" s="36"/>
      <c r="B111" s="64" t="s">
        <v>45</v>
      </c>
      <c r="C111" s="37"/>
      <c r="D111" s="37"/>
      <c r="E111" s="36"/>
      <c r="F111" s="36"/>
      <c r="G111" s="704">
        <v>2</v>
      </c>
      <c r="H111" s="104">
        <f t="shared" si="5"/>
        <v>60</v>
      </c>
      <c r="I111" s="104"/>
      <c r="J111" s="103"/>
      <c r="K111" s="103"/>
      <c r="L111" s="103"/>
      <c r="M111" s="139"/>
      <c r="N111" s="134"/>
      <c r="O111" s="36"/>
      <c r="P111" s="634"/>
      <c r="Q111" s="134"/>
      <c r="R111" s="36"/>
      <c r="S111" s="637"/>
      <c r="T111" s="60"/>
      <c r="U111" s="37"/>
      <c r="V111" s="61"/>
      <c r="W111" s="154"/>
      <c r="X111" s="62"/>
      <c r="Y111" s="62"/>
      <c r="AA111" s="13" t="s">
        <v>272</v>
      </c>
      <c r="AB111" s="768">
        <f>SUMIF(Z$110:Z$148,2,G$110:G$148)</f>
        <v>22</v>
      </c>
    </row>
    <row r="112" spans="1:28" s="63" customFormat="1" ht="15.75">
      <c r="A112" s="36"/>
      <c r="B112" s="109" t="s">
        <v>46</v>
      </c>
      <c r="C112" s="37"/>
      <c r="D112" s="37"/>
      <c r="E112" s="36"/>
      <c r="F112" s="36"/>
      <c r="G112" s="704">
        <v>6</v>
      </c>
      <c r="H112" s="104">
        <f t="shared" si="5"/>
        <v>180</v>
      </c>
      <c r="I112" s="104"/>
      <c r="J112" s="103"/>
      <c r="K112" s="103"/>
      <c r="L112" s="103"/>
      <c r="M112" s="139"/>
      <c r="N112" s="134"/>
      <c r="O112" s="36"/>
      <c r="P112" s="634"/>
      <c r="Q112" s="134"/>
      <c r="R112" s="36"/>
      <c r="S112" s="637"/>
      <c r="T112" s="60"/>
      <c r="U112" s="37"/>
      <c r="V112" s="61"/>
      <c r="W112" s="154"/>
      <c r="X112" s="62"/>
      <c r="Y112" s="62"/>
      <c r="AA112" s="13" t="s">
        <v>36</v>
      </c>
      <c r="AB112" s="768">
        <f>SUMIF(Z$110:Z$148,3,G$110:G$148)</f>
        <v>13</v>
      </c>
    </row>
    <row r="113" spans="1:28" s="63" customFormat="1" ht="15.75">
      <c r="A113" s="36" t="s">
        <v>177</v>
      </c>
      <c r="B113" s="37" t="s">
        <v>46</v>
      </c>
      <c r="C113" s="37"/>
      <c r="D113" s="48">
        <v>5</v>
      </c>
      <c r="E113" s="36"/>
      <c r="F113" s="36"/>
      <c r="G113" s="705">
        <v>4</v>
      </c>
      <c r="H113" s="706">
        <f t="shared" si="5"/>
        <v>120</v>
      </c>
      <c r="I113" s="707">
        <v>8</v>
      </c>
      <c r="J113" s="708" t="s">
        <v>104</v>
      </c>
      <c r="K113" s="708"/>
      <c r="L113" s="708" t="s">
        <v>105</v>
      </c>
      <c r="M113" s="709">
        <f>H113-I113</f>
        <v>112</v>
      </c>
      <c r="N113" s="710"/>
      <c r="O113" s="1728"/>
      <c r="P113" s="1729"/>
      <c r="Q113" s="710"/>
      <c r="R113" s="1728"/>
      <c r="S113" s="1730"/>
      <c r="T113" s="711"/>
      <c r="U113" s="712"/>
      <c r="V113" s="713"/>
      <c r="W113" s="714" t="s">
        <v>216</v>
      </c>
      <c r="X113" s="715"/>
      <c r="Y113" s="59"/>
      <c r="Z113" s="63">
        <v>3</v>
      </c>
      <c r="AA113" s="13"/>
      <c r="AB113" s="768">
        <f>SUM(AB110:AB112)</f>
        <v>43.5</v>
      </c>
    </row>
    <row r="114" spans="1:26" s="63" customFormat="1" ht="15.75">
      <c r="A114" s="36" t="s">
        <v>178</v>
      </c>
      <c r="B114" s="37" t="s">
        <v>46</v>
      </c>
      <c r="C114" s="570">
        <v>6</v>
      </c>
      <c r="D114" s="37"/>
      <c r="E114" s="36"/>
      <c r="F114" s="36"/>
      <c r="G114" s="705">
        <v>2</v>
      </c>
      <c r="H114" s="706">
        <f t="shared" si="5"/>
        <v>60</v>
      </c>
      <c r="I114" s="707">
        <v>12</v>
      </c>
      <c r="J114" s="708" t="s">
        <v>216</v>
      </c>
      <c r="K114" s="708"/>
      <c r="L114" s="708" t="s">
        <v>48</v>
      </c>
      <c r="M114" s="709">
        <f>H114-I114</f>
        <v>48</v>
      </c>
      <c r="N114" s="710"/>
      <c r="O114" s="1728"/>
      <c r="P114" s="1729"/>
      <c r="Q114" s="710"/>
      <c r="R114" s="1728"/>
      <c r="S114" s="1730"/>
      <c r="T114" s="711"/>
      <c r="U114" s="712"/>
      <c r="V114" s="713"/>
      <c r="W114" s="716"/>
      <c r="X114" s="715" t="s">
        <v>107</v>
      </c>
      <c r="Y114" s="58"/>
      <c r="Z114" s="63">
        <v>3</v>
      </c>
    </row>
    <row r="115" spans="1:25" s="13" customFormat="1" ht="15.75" hidden="1">
      <c r="A115" s="19" t="s">
        <v>179</v>
      </c>
      <c r="B115" s="604" t="s">
        <v>59</v>
      </c>
      <c r="C115" s="605"/>
      <c r="D115" s="606"/>
      <c r="E115" s="607"/>
      <c r="F115" s="587"/>
      <c r="G115" s="587">
        <v>4</v>
      </c>
      <c r="H115" s="75">
        <f t="shared" si="5"/>
        <v>120</v>
      </c>
      <c r="I115" s="80"/>
      <c r="J115" s="74"/>
      <c r="K115" s="74"/>
      <c r="L115" s="74"/>
      <c r="M115" s="131"/>
      <c r="N115" s="128"/>
      <c r="O115" s="1682"/>
      <c r="P115" s="1683"/>
      <c r="Q115" s="148"/>
      <c r="R115" s="1682"/>
      <c r="S115" s="1727"/>
      <c r="T115" s="32"/>
      <c r="U115" s="23"/>
      <c r="V115" s="53"/>
      <c r="W115" s="155"/>
      <c r="X115" s="57"/>
      <c r="Y115" s="57"/>
    </row>
    <row r="116" spans="1:25" s="13" customFormat="1" ht="15.75" hidden="1">
      <c r="A116" s="19"/>
      <c r="B116" s="604" t="s">
        <v>45</v>
      </c>
      <c r="C116" s="605"/>
      <c r="D116" s="606"/>
      <c r="E116" s="607"/>
      <c r="F116" s="587"/>
      <c r="G116" s="587">
        <v>0</v>
      </c>
      <c r="H116" s="20">
        <f t="shared" si="5"/>
        <v>0</v>
      </c>
      <c r="I116" s="29"/>
      <c r="J116" s="19"/>
      <c r="K116" s="19"/>
      <c r="L116" s="19"/>
      <c r="M116" s="131"/>
      <c r="N116" s="129"/>
      <c r="O116" s="1682"/>
      <c r="P116" s="1683"/>
      <c r="Q116" s="149"/>
      <c r="R116" s="1682"/>
      <c r="S116" s="1727"/>
      <c r="T116" s="32"/>
      <c r="U116" s="23"/>
      <c r="W116" s="155"/>
      <c r="X116" s="57"/>
      <c r="Y116" s="57"/>
    </row>
    <row r="117" spans="1:25" s="13" customFormat="1" ht="15.75">
      <c r="A117" s="19" t="s">
        <v>179</v>
      </c>
      <c r="B117" s="604" t="s">
        <v>59</v>
      </c>
      <c r="C117" s="27"/>
      <c r="D117" s="26">
        <v>4</v>
      </c>
      <c r="E117" s="15"/>
      <c r="F117" s="18"/>
      <c r="G117" s="694">
        <v>5</v>
      </c>
      <c r="H117" s="717">
        <f t="shared" si="5"/>
        <v>150</v>
      </c>
      <c r="I117" s="718"/>
      <c r="J117" s="719"/>
      <c r="K117" s="719"/>
      <c r="L117" s="719"/>
      <c r="M117" s="720"/>
      <c r="N117" s="721"/>
      <c r="O117" s="1728"/>
      <c r="P117" s="1729"/>
      <c r="Q117" s="722"/>
      <c r="R117" s="1728"/>
      <c r="S117" s="1731"/>
      <c r="T117" s="32"/>
      <c r="U117" s="21"/>
      <c r="V117" s="53"/>
      <c r="W117" s="155"/>
      <c r="X117" s="57"/>
      <c r="Y117" s="57"/>
    </row>
    <row r="118" spans="1:25" s="13" customFormat="1" ht="15.75">
      <c r="A118" s="19"/>
      <c r="B118" s="64" t="s">
        <v>45</v>
      </c>
      <c r="C118" s="27"/>
      <c r="D118" s="26"/>
      <c r="E118" s="15"/>
      <c r="F118" s="18"/>
      <c r="G118" s="694">
        <v>1</v>
      </c>
      <c r="H118" s="717">
        <f t="shared" si="5"/>
        <v>30</v>
      </c>
      <c r="I118" s="718"/>
      <c r="J118" s="719"/>
      <c r="K118" s="719"/>
      <c r="L118" s="719"/>
      <c r="M118" s="720"/>
      <c r="N118" s="721"/>
      <c r="O118" s="723"/>
      <c r="P118" s="724"/>
      <c r="Q118" s="722"/>
      <c r="R118" s="723"/>
      <c r="S118" s="725"/>
      <c r="T118" s="32"/>
      <c r="U118" s="35"/>
      <c r="V118" s="53"/>
      <c r="W118" s="155"/>
      <c r="X118" s="57"/>
      <c r="Y118" s="57"/>
    </row>
    <row r="119" spans="1:26" s="13" customFormat="1" ht="15.75">
      <c r="A119" s="19" t="s">
        <v>176</v>
      </c>
      <c r="B119" s="68" t="s">
        <v>46</v>
      </c>
      <c r="C119" s="27"/>
      <c r="D119" s="26"/>
      <c r="E119" s="15"/>
      <c r="F119" s="18"/>
      <c r="G119" s="694">
        <v>4</v>
      </c>
      <c r="H119" s="717">
        <f t="shared" si="5"/>
        <v>120</v>
      </c>
      <c r="I119" s="718">
        <v>8</v>
      </c>
      <c r="J119" s="719" t="s">
        <v>216</v>
      </c>
      <c r="K119" s="719"/>
      <c r="L119" s="719"/>
      <c r="M119" s="720">
        <f>H119-I119</f>
        <v>112</v>
      </c>
      <c r="N119" s="721"/>
      <c r="O119" s="723"/>
      <c r="P119" s="724"/>
      <c r="Q119" s="722"/>
      <c r="R119" s="1728" t="s">
        <v>216</v>
      </c>
      <c r="S119" s="1731"/>
      <c r="T119" s="32"/>
      <c r="U119" s="35"/>
      <c r="V119" s="53"/>
      <c r="W119" s="155"/>
      <c r="X119" s="57"/>
      <c r="Y119" s="57"/>
      <c r="Z119" s="13">
        <v>2</v>
      </c>
    </row>
    <row r="120" spans="1:25" s="107" customFormat="1" ht="15.75">
      <c r="A120" s="19" t="s">
        <v>180</v>
      </c>
      <c r="B120" s="608" t="s">
        <v>62</v>
      </c>
      <c r="C120" s="26"/>
      <c r="D120" s="27"/>
      <c r="E120" s="15"/>
      <c r="F120" s="18"/>
      <c r="G120" s="693">
        <v>12</v>
      </c>
      <c r="H120" s="29">
        <f t="shared" si="5"/>
        <v>360</v>
      </c>
      <c r="I120" s="29"/>
      <c r="J120" s="19"/>
      <c r="K120" s="19"/>
      <c r="L120" s="19"/>
      <c r="M120" s="131"/>
      <c r="N120" s="129"/>
      <c r="O120" s="1682"/>
      <c r="P120" s="1683"/>
      <c r="Q120" s="149"/>
      <c r="R120" s="1682"/>
      <c r="S120" s="1686"/>
      <c r="T120" s="32"/>
      <c r="U120" s="35"/>
      <c r="V120" s="55"/>
      <c r="W120" s="155"/>
      <c r="X120" s="57"/>
      <c r="Y120" s="57"/>
    </row>
    <row r="121" spans="1:25" s="107" customFormat="1" ht="15.75">
      <c r="A121" s="19"/>
      <c r="B121" s="608" t="s">
        <v>45</v>
      </c>
      <c r="C121" s="26"/>
      <c r="D121" s="27"/>
      <c r="E121" s="15"/>
      <c r="F121" s="18"/>
      <c r="G121" s="693">
        <v>2</v>
      </c>
      <c r="H121" s="29">
        <f t="shared" si="5"/>
        <v>60</v>
      </c>
      <c r="I121" s="29"/>
      <c r="J121" s="19"/>
      <c r="K121" s="19"/>
      <c r="L121" s="19"/>
      <c r="M121" s="131"/>
      <c r="N121" s="129"/>
      <c r="O121" s="1682"/>
      <c r="P121" s="1683"/>
      <c r="Q121" s="149"/>
      <c r="R121" s="1682"/>
      <c r="S121" s="1686"/>
      <c r="T121" s="32"/>
      <c r="U121" s="35"/>
      <c r="V121" s="55"/>
      <c r="W121" s="155"/>
      <c r="X121" s="57"/>
      <c r="Y121" s="57"/>
    </row>
    <row r="122" spans="1:25" s="107" customFormat="1" ht="15.75">
      <c r="A122" s="19"/>
      <c r="B122" s="109" t="s">
        <v>46</v>
      </c>
      <c r="C122" s="110"/>
      <c r="D122" s="111"/>
      <c r="E122" s="41"/>
      <c r="F122" s="22"/>
      <c r="G122" s="694">
        <v>10</v>
      </c>
      <c r="H122" s="96">
        <f t="shared" si="5"/>
        <v>300</v>
      </c>
      <c r="I122" s="96"/>
      <c r="J122" s="95"/>
      <c r="K122" s="95"/>
      <c r="L122" s="95"/>
      <c r="M122" s="132"/>
      <c r="N122" s="129"/>
      <c r="O122" s="1682"/>
      <c r="P122" s="1683"/>
      <c r="Q122" s="149"/>
      <c r="R122" s="1682"/>
      <c r="S122" s="1686"/>
      <c r="T122" s="32"/>
      <c r="U122" s="35"/>
      <c r="V122" s="55"/>
      <c r="W122" s="155"/>
      <c r="X122" s="57"/>
      <c r="Y122" s="57"/>
    </row>
    <row r="123" spans="1:25" s="107" customFormat="1" ht="15.75">
      <c r="A123" s="19"/>
      <c r="B123" s="68" t="s">
        <v>46</v>
      </c>
      <c r="C123" s="26"/>
      <c r="D123" s="27"/>
      <c r="E123" s="15"/>
      <c r="F123" s="18"/>
      <c r="G123" s="693">
        <v>8.5</v>
      </c>
      <c r="H123" s="29">
        <f t="shared" si="5"/>
        <v>255</v>
      </c>
      <c r="I123" s="29"/>
      <c r="J123" s="19"/>
      <c r="K123" s="19"/>
      <c r="L123" s="19"/>
      <c r="M123" s="131"/>
      <c r="N123" s="129"/>
      <c r="O123" s="1682"/>
      <c r="P123" s="1683"/>
      <c r="Q123" s="149"/>
      <c r="R123" s="1682"/>
      <c r="S123" s="1686"/>
      <c r="T123" s="32"/>
      <c r="U123" s="35"/>
      <c r="V123" s="55"/>
      <c r="W123" s="155"/>
      <c r="X123" s="57"/>
      <c r="Y123" s="57"/>
    </row>
    <row r="124" spans="1:26" s="107" customFormat="1" ht="15.75">
      <c r="A124" s="19" t="s">
        <v>181</v>
      </c>
      <c r="B124" s="68" t="s">
        <v>46</v>
      </c>
      <c r="C124" s="26"/>
      <c r="D124" s="26">
        <v>3</v>
      </c>
      <c r="E124" s="15"/>
      <c r="F124" s="19"/>
      <c r="G124" s="726">
        <v>3.5</v>
      </c>
      <c r="H124" s="29">
        <f t="shared" si="5"/>
        <v>105</v>
      </c>
      <c r="I124" s="29">
        <v>8</v>
      </c>
      <c r="J124" s="19" t="s">
        <v>104</v>
      </c>
      <c r="K124" s="19"/>
      <c r="L124" s="19" t="s">
        <v>105</v>
      </c>
      <c r="M124" s="131">
        <f>H124-I124</f>
        <v>97</v>
      </c>
      <c r="N124" s="129"/>
      <c r="O124" s="1682"/>
      <c r="P124" s="1683"/>
      <c r="Q124" s="47" t="s">
        <v>216</v>
      </c>
      <c r="R124" s="1682"/>
      <c r="S124" s="1686"/>
      <c r="T124" s="32"/>
      <c r="U124" s="35"/>
      <c r="V124" s="55"/>
      <c r="W124" s="155"/>
      <c r="X124" s="57"/>
      <c r="Y124" s="57"/>
      <c r="Z124" s="107">
        <v>2</v>
      </c>
    </row>
    <row r="125" spans="1:26" s="107" customFormat="1" ht="15.75">
      <c r="A125" s="19" t="s">
        <v>182</v>
      </c>
      <c r="B125" s="68" t="s">
        <v>46</v>
      </c>
      <c r="C125" s="26">
        <v>4</v>
      </c>
      <c r="D125" s="27"/>
      <c r="E125" s="15"/>
      <c r="F125" s="18"/>
      <c r="G125" s="693">
        <v>5</v>
      </c>
      <c r="H125" s="29">
        <f t="shared" si="5"/>
        <v>150</v>
      </c>
      <c r="I125" s="29">
        <v>12</v>
      </c>
      <c r="J125" s="19" t="s">
        <v>216</v>
      </c>
      <c r="K125" s="19"/>
      <c r="L125" s="19" t="s">
        <v>48</v>
      </c>
      <c r="M125" s="131">
        <f>H125-I125</f>
        <v>138</v>
      </c>
      <c r="N125" s="129"/>
      <c r="O125" s="1682"/>
      <c r="P125" s="1683"/>
      <c r="Q125" s="149"/>
      <c r="R125" s="1684" t="s">
        <v>107</v>
      </c>
      <c r="S125" s="1732"/>
      <c r="T125" s="32"/>
      <c r="U125" s="35"/>
      <c r="V125" s="55"/>
      <c r="W125" s="155"/>
      <c r="X125" s="57"/>
      <c r="Y125" s="57"/>
      <c r="Z125" s="107">
        <v>2</v>
      </c>
    </row>
    <row r="126" spans="1:26" s="107" customFormat="1" ht="15.75">
      <c r="A126" s="19" t="s">
        <v>183</v>
      </c>
      <c r="B126" s="68" t="s">
        <v>63</v>
      </c>
      <c r="C126" s="27"/>
      <c r="D126" s="26"/>
      <c r="E126" s="15"/>
      <c r="F126" s="18">
        <v>4</v>
      </c>
      <c r="G126" s="693">
        <v>1.5</v>
      </c>
      <c r="H126" s="29">
        <f t="shared" si="5"/>
        <v>45</v>
      </c>
      <c r="I126" s="29">
        <v>4</v>
      </c>
      <c r="J126" s="19"/>
      <c r="K126" s="19"/>
      <c r="L126" s="19" t="s">
        <v>55</v>
      </c>
      <c r="M126" s="131">
        <f>H126-I126</f>
        <v>41</v>
      </c>
      <c r="N126" s="129"/>
      <c r="O126" s="1682"/>
      <c r="P126" s="1683"/>
      <c r="Q126" s="149"/>
      <c r="R126" s="1682" t="s">
        <v>48</v>
      </c>
      <c r="S126" s="1686"/>
      <c r="T126" s="32"/>
      <c r="U126" s="23"/>
      <c r="V126" s="55"/>
      <c r="W126" s="155"/>
      <c r="X126" s="57"/>
      <c r="Y126" s="57"/>
      <c r="Z126" s="107">
        <v>2</v>
      </c>
    </row>
    <row r="127" spans="1:25" s="13" customFormat="1" ht="31.5">
      <c r="A127" s="19" t="s">
        <v>184</v>
      </c>
      <c r="B127" s="604" t="s">
        <v>296</v>
      </c>
      <c r="C127" s="605"/>
      <c r="D127" s="606"/>
      <c r="E127" s="607"/>
      <c r="F127" s="587"/>
      <c r="G127" s="693">
        <v>5</v>
      </c>
      <c r="H127" s="29">
        <f t="shared" si="5"/>
        <v>150</v>
      </c>
      <c r="I127" s="29"/>
      <c r="J127" s="19"/>
      <c r="K127" s="19"/>
      <c r="L127" s="19"/>
      <c r="M127" s="131"/>
      <c r="N127" s="129"/>
      <c r="O127" s="1682"/>
      <c r="P127" s="1683"/>
      <c r="Q127" s="149"/>
      <c r="R127" s="1682"/>
      <c r="S127" s="1686"/>
      <c r="T127" s="21"/>
      <c r="U127" s="33"/>
      <c r="V127" s="52"/>
      <c r="W127" s="155"/>
      <c r="X127" s="57"/>
      <c r="Y127" s="57"/>
    </row>
    <row r="128" spans="1:25" s="13" customFormat="1" ht="15.75">
      <c r="A128" s="19"/>
      <c r="B128" s="604" t="s">
        <v>45</v>
      </c>
      <c r="C128" s="605"/>
      <c r="D128" s="606"/>
      <c r="E128" s="607"/>
      <c r="F128" s="587"/>
      <c r="G128" s="693">
        <v>1</v>
      </c>
      <c r="H128" s="29">
        <f t="shared" si="5"/>
        <v>30</v>
      </c>
      <c r="I128" s="29"/>
      <c r="J128" s="19"/>
      <c r="K128" s="19"/>
      <c r="L128" s="19"/>
      <c r="M128" s="131"/>
      <c r="N128" s="129"/>
      <c r="O128" s="1682"/>
      <c r="P128" s="1683"/>
      <c r="Q128" s="149"/>
      <c r="R128" s="1682"/>
      <c r="S128" s="1686"/>
      <c r="T128" s="21"/>
      <c r="U128" s="33"/>
      <c r="V128" s="52"/>
      <c r="W128" s="155"/>
      <c r="X128" s="57"/>
      <c r="Y128" s="57"/>
    </row>
    <row r="129" spans="1:26" ht="15.75">
      <c r="A129" s="19" t="s">
        <v>185</v>
      </c>
      <c r="B129" s="99" t="s">
        <v>297</v>
      </c>
      <c r="C129" s="26">
        <v>4</v>
      </c>
      <c r="D129" s="26"/>
      <c r="E129" s="15"/>
      <c r="F129" s="18"/>
      <c r="G129" s="694">
        <v>4</v>
      </c>
      <c r="H129" s="96">
        <f t="shared" si="5"/>
        <v>120</v>
      </c>
      <c r="I129" s="29">
        <v>8</v>
      </c>
      <c r="J129" s="19" t="s">
        <v>104</v>
      </c>
      <c r="K129" s="19"/>
      <c r="L129" s="19" t="s">
        <v>105</v>
      </c>
      <c r="M129" s="132">
        <f>H129-I129</f>
        <v>112</v>
      </c>
      <c r="N129" s="129"/>
      <c r="O129" s="1682"/>
      <c r="P129" s="1683"/>
      <c r="Q129" s="149"/>
      <c r="R129" s="1682" t="s">
        <v>216</v>
      </c>
      <c r="S129" s="1686"/>
      <c r="T129" s="21"/>
      <c r="U129" s="33"/>
      <c r="V129" s="52"/>
      <c r="W129" s="156"/>
      <c r="Z129" s="8">
        <v>2</v>
      </c>
    </row>
    <row r="130" spans="1:25" s="107" customFormat="1" ht="15.75">
      <c r="A130" s="19" t="s">
        <v>186</v>
      </c>
      <c r="B130" s="25" t="s">
        <v>65</v>
      </c>
      <c r="C130" s="27"/>
      <c r="D130" s="26"/>
      <c r="E130" s="15"/>
      <c r="F130" s="18"/>
      <c r="G130" s="693">
        <v>5</v>
      </c>
      <c r="H130" s="29">
        <f>G130*30</f>
        <v>150</v>
      </c>
      <c r="I130" s="29"/>
      <c r="J130" s="19"/>
      <c r="K130" s="19"/>
      <c r="L130" s="19"/>
      <c r="M130" s="131"/>
      <c r="N130" s="129"/>
      <c r="O130" s="1682"/>
      <c r="P130" s="1683"/>
      <c r="Q130" s="149"/>
      <c r="R130" s="1682"/>
      <c r="S130" s="1686"/>
      <c r="T130" s="21"/>
      <c r="U130" s="21"/>
      <c r="V130" s="53"/>
      <c r="W130" s="155"/>
      <c r="X130" s="57"/>
      <c r="Y130" s="57"/>
    </row>
    <row r="131" spans="1:25" s="107" customFormat="1" ht="15.75">
      <c r="A131" s="19"/>
      <c r="B131" s="25" t="s">
        <v>45</v>
      </c>
      <c r="C131" s="27"/>
      <c r="D131" s="26"/>
      <c r="E131" s="15"/>
      <c r="F131" s="18"/>
      <c r="G131" s="693">
        <v>1</v>
      </c>
      <c r="H131" s="29">
        <f>G131*30</f>
        <v>30</v>
      </c>
      <c r="I131" s="29"/>
      <c r="J131" s="19"/>
      <c r="K131" s="19"/>
      <c r="L131" s="19"/>
      <c r="M131" s="131"/>
      <c r="N131" s="129"/>
      <c r="O131" s="1682"/>
      <c r="P131" s="1683"/>
      <c r="Q131" s="149"/>
      <c r="R131" s="1682"/>
      <c r="S131" s="1686"/>
      <c r="T131" s="21"/>
      <c r="U131" s="33"/>
      <c r="V131" s="105"/>
      <c r="W131" s="155"/>
      <c r="X131" s="57"/>
      <c r="Y131" s="57"/>
    </row>
    <row r="132" spans="1:26" s="107" customFormat="1" ht="15.75">
      <c r="A132" s="19" t="s">
        <v>187</v>
      </c>
      <c r="B132" s="99" t="s">
        <v>46</v>
      </c>
      <c r="C132" s="110">
        <v>4</v>
      </c>
      <c r="D132" s="110"/>
      <c r="E132" s="41"/>
      <c r="F132" s="22"/>
      <c r="G132" s="694">
        <v>4</v>
      </c>
      <c r="H132" s="96">
        <f>G132*30</f>
        <v>120</v>
      </c>
      <c r="I132" s="29">
        <v>8</v>
      </c>
      <c r="J132" s="19" t="s">
        <v>104</v>
      </c>
      <c r="K132" s="19"/>
      <c r="L132" s="19" t="s">
        <v>105</v>
      </c>
      <c r="M132" s="132">
        <f>H132-I132</f>
        <v>112</v>
      </c>
      <c r="N132" s="129"/>
      <c r="O132" s="1682"/>
      <c r="P132" s="1683"/>
      <c r="Q132" s="149"/>
      <c r="R132" s="1682" t="s">
        <v>216</v>
      </c>
      <c r="S132" s="1686"/>
      <c r="T132" s="21"/>
      <c r="U132" s="33"/>
      <c r="V132" s="105"/>
      <c r="W132" s="155"/>
      <c r="X132" s="57"/>
      <c r="Y132" s="57"/>
      <c r="Z132" s="107">
        <v>2</v>
      </c>
    </row>
    <row r="133" spans="1:25" s="107" customFormat="1" ht="15.75">
      <c r="A133" s="24"/>
      <c r="B133" s="773"/>
      <c r="C133" s="774"/>
      <c r="D133" s="774"/>
      <c r="E133" s="775"/>
      <c r="F133" s="776"/>
      <c r="G133" s="777"/>
      <c r="H133" s="778"/>
      <c r="I133" s="779">
        <f>I113+I114+I119+I124+I125+I126+I129+I132</f>
        <v>68</v>
      </c>
      <c r="J133" s="697" t="s">
        <v>308</v>
      </c>
      <c r="K133" s="697"/>
      <c r="L133" s="697" t="s">
        <v>309</v>
      </c>
      <c r="M133" s="780"/>
      <c r="N133" s="697"/>
      <c r="O133" s="637"/>
      <c r="P133" s="637"/>
      <c r="Q133" s="514" t="s">
        <v>216</v>
      </c>
      <c r="R133" s="1727" t="s">
        <v>304</v>
      </c>
      <c r="S133" s="1727"/>
      <c r="T133" s="637"/>
      <c r="U133" s="781"/>
      <c r="V133" s="105"/>
      <c r="W133" s="13" t="s">
        <v>216</v>
      </c>
      <c r="X133" s="13" t="s">
        <v>107</v>
      </c>
      <c r="Y133" s="13"/>
    </row>
    <row r="134" spans="1:25" s="107" customFormat="1" ht="15.75">
      <c r="A134" s="24"/>
      <c r="B134" s="773"/>
      <c r="C134" s="774"/>
      <c r="D134" s="774"/>
      <c r="E134" s="775"/>
      <c r="F134" s="776"/>
      <c r="G134" s="777"/>
      <c r="H134" s="778"/>
      <c r="I134" s="779"/>
      <c r="J134" s="697"/>
      <c r="K134" s="697"/>
      <c r="L134" s="697"/>
      <c r="M134" s="780"/>
      <c r="N134" s="697"/>
      <c r="O134" s="637"/>
      <c r="P134" s="637"/>
      <c r="Q134" s="514"/>
      <c r="R134" s="569"/>
      <c r="S134" s="569"/>
      <c r="T134" s="637"/>
      <c r="U134" s="781"/>
      <c r="V134" s="105"/>
      <c r="W134" s="13"/>
      <c r="X134" s="13"/>
      <c r="Y134" s="13"/>
    </row>
    <row r="135" spans="1:25" s="107" customFormat="1" ht="18" customHeight="1">
      <c r="A135" s="1733" t="s">
        <v>192</v>
      </c>
      <c r="B135" s="1734"/>
      <c r="C135" s="1734"/>
      <c r="D135" s="1734"/>
      <c r="E135" s="1734"/>
      <c r="F135" s="1734"/>
      <c r="G135" s="1734"/>
      <c r="H135" s="1734"/>
      <c r="I135" s="1734"/>
      <c r="J135" s="1734"/>
      <c r="K135" s="1734"/>
      <c r="L135" s="1734"/>
      <c r="M135" s="1734"/>
      <c r="N135" s="1734"/>
      <c r="O135" s="1734"/>
      <c r="P135" s="1734"/>
      <c r="Q135" s="1734"/>
      <c r="R135" s="1735"/>
      <c r="S135" s="1735"/>
      <c r="T135" s="1734"/>
      <c r="U135" s="1734"/>
      <c r="V135" s="1734"/>
      <c r="W135" s="1734"/>
      <c r="X135" s="1734"/>
      <c r="Y135" s="1736"/>
    </row>
    <row r="136" spans="1:26" s="107" customFormat="1" ht="18" customHeight="1">
      <c r="A136" s="95" t="s">
        <v>193</v>
      </c>
      <c r="B136" s="410" t="s">
        <v>194</v>
      </c>
      <c r="C136" s="27"/>
      <c r="D136" s="26">
        <v>5</v>
      </c>
      <c r="E136" s="41"/>
      <c r="F136" s="22"/>
      <c r="G136" s="22">
        <v>3</v>
      </c>
      <c r="H136" s="96">
        <f aca="true" t="shared" si="6" ref="H136:H148">G136*30</f>
        <v>90</v>
      </c>
      <c r="I136" s="29">
        <v>8</v>
      </c>
      <c r="J136" s="19" t="s">
        <v>104</v>
      </c>
      <c r="K136" s="19"/>
      <c r="L136" s="19" t="s">
        <v>105</v>
      </c>
      <c r="M136" s="132">
        <f>H136-I136</f>
        <v>82</v>
      </c>
      <c r="N136" s="122"/>
      <c r="O136" s="1680"/>
      <c r="P136" s="1681"/>
      <c r="Q136" s="514"/>
      <c r="R136" s="1737"/>
      <c r="S136" s="1737"/>
      <c r="T136" s="47" t="s">
        <v>52</v>
      </c>
      <c r="U136" s="33"/>
      <c r="V136" s="52"/>
      <c r="W136" s="725" t="s">
        <v>216</v>
      </c>
      <c r="X136" s="57"/>
      <c r="Y136" s="57"/>
      <c r="Z136" s="107">
        <v>3</v>
      </c>
    </row>
    <row r="137" spans="1:25" s="107" customFormat="1" ht="33" customHeight="1">
      <c r="A137" s="95" t="s">
        <v>74</v>
      </c>
      <c r="B137" s="410" t="s">
        <v>195</v>
      </c>
      <c r="C137" s="27"/>
      <c r="D137" s="26"/>
      <c r="E137" s="15"/>
      <c r="F137" s="18"/>
      <c r="G137" s="18">
        <v>8</v>
      </c>
      <c r="H137" s="29">
        <f t="shared" si="6"/>
        <v>240</v>
      </c>
      <c r="I137" s="29"/>
      <c r="J137" s="19"/>
      <c r="K137" s="19"/>
      <c r="L137" s="19"/>
      <c r="M137" s="131"/>
      <c r="N137" s="129"/>
      <c r="O137" s="1680"/>
      <c r="P137" s="1681"/>
      <c r="Q137" s="514"/>
      <c r="R137" s="1738"/>
      <c r="S137" s="1739"/>
      <c r="T137" s="160"/>
      <c r="U137" s="33"/>
      <c r="V137" s="52"/>
      <c r="W137" s="147"/>
      <c r="X137" s="66"/>
      <c r="Y137" s="57"/>
    </row>
    <row r="138" spans="1:25" s="107" customFormat="1" ht="21" customHeight="1">
      <c r="A138" s="95"/>
      <c r="B138" s="25" t="s">
        <v>45</v>
      </c>
      <c r="C138" s="27"/>
      <c r="D138" s="26"/>
      <c r="E138" s="15"/>
      <c r="F138" s="18"/>
      <c r="G138" s="18">
        <v>2</v>
      </c>
      <c r="H138" s="29">
        <f t="shared" si="6"/>
        <v>60</v>
      </c>
      <c r="I138" s="29"/>
      <c r="J138" s="19"/>
      <c r="K138" s="19"/>
      <c r="L138" s="19"/>
      <c r="M138" s="131"/>
      <c r="N138" s="129"/>
      <c r="O138" s="1680"/>
      <c r="P138" s="1681"/>
      <c r="Q138" s="514"/>
      <c r="R138" s="1738"/>
      <c r="S138" s="1739"/>
      <c r="T138" s="149"/>
      <c r="U138" s="33"/>
      <c r="V138" s="52"/>
      <c r="W138" s="155"/>
      <c r="X138" s="57"/>
      <c r="Y138" s="57"/>
    </row>
    <row r="139" spans="1:26" s="107" customFormat="1" ht="18.75" customHeight="1">
      <c r="A139" s="95"/>
      <c r="B139" s="99" t="s">
        <v>46</v>
      </c>
      <c r="C139" s="27"/>
      <c r="D139" s="26">
        <v>2</v>
      </c>
      <c r="E139" s="15"/>
      <c r="F139" s="18"/>
      <c r="G139" s="22">
        <v>6</v>
      </c>
      <c r="H139" s="96">
        <f t="shared" si="6"/>
        <v>180</v>
      </c>
      <c r="I139" s="29">
        <v>6</v>
      </c>
      <c r="J139" s="19" t="s">
        <v>48</v>
      </c>
      <c r="K139" s="19"/>
      <c r="L139" s="19" t="s">
        <v>218</v>
      </c>
      <c r="M139" s="132">
        <f>H139-I139</f>
        <v>174</v>
      </c>
      <c r="N139" s="122"/>
      <c r="O139" s="1680" t="s">
        <v>106</v>
      </c>
      <c r="P139" s="1681"/>
      <c r="Q139" s="514"/>
      <c r="R139" s="1738"/>
      <c r="S139" s="1739"/>
      <c r="T139" s="149"/>
      <c r="U139" s="33"/>
      <c r="V139" s="52"/>
      <c r="W139" s="155"/>
      <c r="X139" s="57"/>
      <c r="Y139" s="57"/>
      <c r="Z139" s="107">
        <v>1</v>
      </c>
    </row>
    <row r="140" spans="1:25" s="107" customFormat="1" ht="35.25" customHeight="1" hidden="1">
      <c r="A140" s="610" t="s">
        <v>73</v>
      </c>
      <c r="B140" s="611" t="s">
        <v>196</v>
      </c>
      <c r="C140" s="606"/>
      <c r="D140" s="607"/>
      <c r="E140" s="587"/>
      <c r="F140" s="587"/>
      <c r="G140" s="606">
        <v>2.5</v>
      </c>
      <c r="H140" s="612">
        <f t="shared" si="6"/>
        <v>75</v>
      </c>
      <c r="I140" s="19"/>
      <c r="J140" s="19"/>
      <c r="K140" s="19"/>
      <c r="L140" s="20"/>
      <c r="M140" s="19"/>
      <c r="N140" s="19"/>
      <c r="O140" s="1680"/>
      <c r="P140" s="1681"/>
      <c r="Q140" s="31"/>
      <c r="R140" s="1738"/>
      <c r="S140" s="1739"/>
      <c r="T140" s="47"/>
      <c r="U140" s="23"/>
      <c r="V140" s="23"/>
      <c r="W140" s="23"/>
      <c r="X140" s="23"/>
      <c r="Y140" s="111"/>
    </row>
    <row r="141" spans="1:25" s="13" customFormat="1" ht="15.75" hidden="1">
      <c r="A141" s="19"/>
      <c r="B141" s="25" t="s">
        <v>45</v>
      </c>
      <c r="C141" s="27"/>
      <c r="D141" s="163"/>
      <c r="E141" s="70"/>
      <c r="F141" s="67"/>
      <c r="G141" s="67"/>
      <c r="H141" s="164">
        <f t="shared" si="6"/>
        <v>0</v>
      </c>
      <c r="I141" s="164"/>
      <c r="J141" s="91"/>
      <c r="K141" s="91"/>
      <c r="L141" s="91"/>
      <c r="M141" s="165"/>
      <c r="N141" s="166"/>
      <c r="O141" s="1740"/>
      <c r="P141" s="1741"/>
      <c r="Q141" s="568"/>
      <c r="R141" s="1737"/>
      <c r="S141" s="1737"/>
      <c r="T141" s="160"/>
      <c r="U141" s="33"/>
      <c r="V141" s="52"/>
      <c r="W141" s="147"/>
      <c r="X141" s="66"/>
      <c r="Y141" s="66"/>
    </row>
    <row r="142" spans="1:26" s="13" customFormat="1" ht="31.5">
      <c r="A142" s="610" t="s">
        <v>73</v>
      </c>
      <c r="B142" s="611" t="s">
        <v>196</v>
      </c>
      <c r="C142" s="27"/>
      <c r="D142" s="26">
        <v>2</v>
      </c>
      <c r="E142" s="15"/>
      <c r="F142" s="18"/>
      <c r="G142" s="22">
        <v>2.5</v>
      </c>
      <c r="H142" s="96">
        <f t="shared" si="6"/>
        <v>75</v>
      </c>
      <c r="I142" s="29">
        <v>6</v>
      </c>
      <c r="J142" s="19" t="s">
        <v>48</v>
      </c>
      <c r="K142" s="19"/>
      <c r="L142" s="19" t="s">
        <v>218</v>
      </c>
      <c r="M142" s="132">
        <f>H142-I142</f>
        <v>69</v>
      </c>
      <c r="N142" s="122"/>
      <c r="O142" s="1742" t="s">
        <v>106</v>
      </c>
      <c r="P142" s="1743"/>
      <c r="Q142" s="514"/>
      <c r="R142" s="1737"/>
      <c r="S142" s="1737"/>
      <c r="T142" s="149"/>
      <c r="U142" s="33"/>
      <c r="V142" s="52"/>
      <c r="W142" s="155"/>
      <c r="X142" s="57"/>
      <c r="Y142" s="57"/>
      <c r="Z142" s="13">
        <v>1</v>
      </c>
    </row>
    <row r="143" spans="1:25" s="107" customFormat="1" ht="32.25" customHeight="1" hidden="1">
      <c r="A143" s="167" t="s">
        <v>55</v>
      </c>
      <c r="B143" s="613" t="s">
        <v>197</v>
      </c>
      <c r="C143" s="614"/>
      <c r="D143" s="615"/>
      <c r="E143" s="616"/>
      <c r="F143" s="595"/>
      <c r="G143" s="595">
        <v>2</v>
      </c>
      <c r="H143" s="115">
        <f t="shared" si="6"/>
        <v>60</v>
      </c>
      <c r="I143" s="115"/>
      <c r="J143" s="93"/>
      <c r="K143" s="93"/>
      <c r="L143" s="93"/>
      <c r="M143" s="141"/>
      <c r="N143" s="135"/>
      <c r="O143" s="1744"/>
      <c r="P143" s="1745"/>
      <c r="Q143" s="569"/>
      <c r="R143" s="1737"/>
      <c r="S143" s="1737"/>
      <c r="T143" s="149"/>
      <c r="U143" s="33"/>
      <c r="V143" s="52"/>
      <c r="W143" s="157"/>
      <c r="X143" s="116"/>
      <c r="Y143" s="57"/>
    </row>
    <row r="144" spans="1:25" s="107" customFormat="1" ht="21" customHeight="1" hidden="1">
      <c r="A144" s="93"/>
      <c r="B144" s="112" t="s">
        <v>45</v>
      </c>
      <c r="C144" s="113"/>
      <c r="D144" s="114"/>
      <c r="E144" s="39"/>
      <c r="F144" s="92"/>
      <c r="G144" s="92"/>
      <c r="H144" s="115">
        <f t="shared" si="6"/>
        <v>0</v>
      </c>
      <c r="I144" s="115"/>
      <c r="J144" s="93"/>
      <c r="K144" s="93"/>
      <c r="L144" s="93"/>
      <c r="M144" s="141"/>
      <c r="N144" s="135"/>
      <c r="O144" s="1744"/>
      <c r="P144" s="1745"/>
      <c r="Q144" s="569"/>
      <c r="R144" s="1737"/>
      <c r="S144" s="1737"/>
      <c r="T144" s="151"/>
      <c r="U144" s="49"/>
      <c r="V144" s="117"/>
      <c r="W144" s="158"/>
      <c r="X144" s="118"/>
      <c r="Y144" s="65"/>
    </row>
    <row r="145" spans="1:26" s="107" customFormat="1" ht="43.5" customHeight="1">
      <c r="A145" s="167" t="s">
        <v>55</v>
      </c>
      <c r="B145" s="613" t="s">
        <v>197</v>
      </c>
      <c r="C145" s="27"/>
      <c r="D145" s="26">
        <v>5</v>
      </c>
      <c r="E145" s="15"/>
      <c r="F145" s="22"/>
      <c r="G145" s="588">
        <v>2</v>
      </c>
      <c r="H145" s="96">
        <f t="shared" si="6"/>
        <v>60</v>
      </c>
      <c r="I145" s="29">
        <v>8</v>
      </c>
      <c r="J145" s="19" t="s">
        <v>104</v>
      </c>
      <c r="K145" s="19"/>
      <c r="L145" s="19" t="s">
        <v>105</v>
      </c>
      <c r="M145" s="132">
        <f>H145-I145</f>
        <v>52</v>
      </c>
      <c r="N145" s="129"/>
      <c r="O145" s="1744"/>
      <c r="P145" s="1745"/>
      <c r="Q145" s="47"/>
      <c r="R145" s="1737"/>
      <c r="S145" s="1737"/>
      <c r="T145" s="32"/>
      <c r="U145" s="21"/>
      <c r="V145" s="55"/>
      <c r="W145" s="58" t="s">
        <v>216</v>
      </c>
      <c r="X145" s="120"/>
      <c r="Y145" s="23"/>
      <c r="Z145" s="107">
        <v>3</v>
      </c>
    </row>
    <row r="146" spans="1:25" s="107" customFormat="1" ht="18.75" customHeight="1" hidden="1">
      <c r="A146" s="95" t="s">
        <v>72</v>
      </c>
      <c r="B146" s="617" t="s">
        <v>85</v>
      </c>
      <c r="C146" s="27"/>
      <c r="D146" s="90"/>
      <c r="E146" s="15"/>
      <c r="F146" s="38"/>
      <c r="G146" s="38">
        <v>2</v>
      </c>
      <c r="H146" s="15">
        <f t="shared" si="6"/>
        <v>60</v>
      </c>
      <c r="I146" s="29"/>
      <c r="J146" s="19"/>
      <c r="K146" s="19"/>
      <c r="L146" s="19"/>
      <c r="M146" s="131"/>
      <c r="N146" s="129"/>
      <c r="O146" s="1744"/>
      <c r="P146" s="1745"/>
      <c r="Q146" s="149"/>
      <c r="R146" s="1737"/>
      <c r="S146" s="1737"/>
      <c r="T146" s="32"/>
      <c r="U146" s="23"/>
      <c r="V146" s="24"/>
      <c r="W146" s="159"/>
      <c r="X146" s="121"/>
      <c r="Y146" s="57"/>
    </row>
    <row r="147" spans="1:25" s="107" customFormat="1" ht="18.75" customHeight="1" hidden="1">
      <c r="A147" s="19"/>
      <c r="B147" s="604" t="s">
        <v>45</v>
      </c>
      <c r="C147" s="27"/>
      <c r="D147" s="90"/>
      <c r="E147" s="15"/>
      <c r="F147" s="38"/>
      <c r="G147" s="38"/>
      <c r="H147" s="15"/>
      <c r="I147" s="29"/>
      <c r="J147" s="19"/>
      <c r="K147" s="19"/>
      <c r="L147" s="19"/>
      <c r="M147" s="131"/>
      <c r="N147" s="129"/>
      <c r="O147" s="1744"/>
      <c r="P147" s="1745"/>
      <c r="Q147" s="149"/>
      <c r="R147" s="1737"/>
      <c r="S147" s="1737"/>
      <c r="T147" s="32"/>
      <c r="U147" s="23"/>
      <c r="V147" s="24"/>
      <c r="W147" s="159"/>
      <c r="X147" s="121"/>
      <c r="Y147" s="57"/>
    </row>
    <row r="148" spans="1:26" s="107" customFormat="1" ht="18.75" customHeight="1">
      <c r="A148" s="95" t="s">
        <v>72</v>
      </c>
      <c r="B148" s="617" t="s">
        <v>85</v>
      </c>
      <c r="C148" s="111"/>
      <c r="D148" s="78">
        <v>6</v>
      </c>
      <c r="E148" s="41"/>
      <c r="F148" s="106"/>
      <c r="G148" s="106">
        <v>2</v>
      </c>
      <c r="H148" s="41">
        <f t="shared" si="6"/>
        <v>60</v>
      </c>
      <c r="I148" s="29">
        <v>6</v>
      </c>
      <c r="J148" s="19" t="s">
        <v>48</v>
      </c>
      <c r="K148" s="19"/>
      <c r="L148" s="19" t="s">
        <v>218</v>
      </c>
      <c r="M148" s="132">
        <f>H148-I148</f>
        <v>54</v>
      </c>
      <c r="N148" s="129"/>
      <c r="O148" s="1744"/>
      <c r="P148" s="1745"/>
      <c r="Q148" s="149"/>
      <c r="R148" s="1746"/>
      <c r="S148" s="1747"/>
      <c r="T148" s="32"/>
      <c r="U148" s="23"/>
      <c r="V148" s="24"/>
      <c r="W148" s="58"/>
      <c r="X148" s="727" t="s">
        <v>106</v>
      </c>
      <c r="Y148" s="57"/>
      <c r="Z148" s="107">
        <v>3</v>
      </c>
    </row>
    <row r="149" spans="1:25" s="107" customFormat="1" ht="18.75" customHeight="1">
      <c r="A149" s="630"/>
      <c r="B149" s="782"/>
      <c r="C149" s="783"/>
      <c r="D149" s="784"/>
      <c r="E149" s="629"/>
      <c r="F149" s="737"/>
      <c r="G149" s="737"/>
      <c r="H149" s="629"/>
      <c r="I149" s="785">
        <f>I136+I139+I142+I145+I148</f>
        <v>34</v>
      </c>
      <c r="J149" s="786" t="s">
        <v>305</v>
      </c>
      <c r="K149" s="786"/>
      <c r="L149" s="786" t="s">
        <v>307</v>
      </c>
      <c r="M149" s="787"/>
      <c r="N149" s="786"/>
      <c r="O149" s="1750" t="s">
        <v>49</v>
      </c>
      <c r="P149" s="1750"/>
      <c r="Q149" s="788"/>
      <c r="R149" s="35"/>
      <c r="S149" s="35"/>
      <c r="T149" s="788"/>
      <c r="U149" s="13"/>
      <c r="V149" s="786"/>
      <c r="W149" s="35" t="s">
        <v>292</v>
      </c>
      <c r="X149" s="789" t="s">
        <v>106</v>
      </c>
      <c r="Y149" s="13"/>
    </row>
    <row r="150" spans="1:25" s="107" customFormat="1" ht="18.75" customHeight="1">
      <c r="A150" s="630"/>
      <c r="B150" s="782"/>
      <c r="C150" s="783"/>
      <c r="D150" s="784"/>
      <c r="E150" s="629"/>
      <c r="F150" s="737"/>
      <c r="G150" s="737"/>
      <c r="H150" s="629"/>
      <c r="I150" s="785"/>
      <c r="J150" s="790">
        <f>48+24</f>
        <v>72</v>
      </c>
      <c r="K150" s="790"/>
      <c r="L150" s="790">
        <v>24</v>
      </c>
      <c r="M150" s="787">
        <v>6</v>
      </c>
      <c r="N150" s="786"/>
      <c r="O150" s="1750" t="s">
        <v>49</v>
      </c>
      <c r="P150" s="1750"/>
      <c r="Q150" s="788" t="str">
        <f>Q133</f>
        <v>8/0</v>
      </c>
      <c r="R150" s="1751" t="s">
        <v>304</v>
      </c>
      <c r="S150" s="1751"/>
      <c r="T150" s="788"/>
      <c r="U150" s="13"/>
      <c r="V150" s="786"/>
      <c r="W150" s="35" t="s">
        <v>305</v>
      </c>
      <c r="X150" s="789" t="s">
        <v>306</v>
      </c>
      <c r="Y150" s="13"/>
    </row>
    <row r="151" spans="1:25" s="107" customFormat="1" ht="18" customHeight="1">
      <c r="A151" s="1748" t="s">
        <v>200</v>
      </c>
      <c r="B151" s="1749"/>
      <c r="C151" s="1749"/>
      <c r="D151" s="1749"/>
      <c r="E151" s="1749"/>
      <c r="F151" s="1749"/>
      <c r="G151" s="1749"/>
      <c r="H151" s="1749"/>
      <c r="I151" s="1749"/>
      <c r="J151" s="1749"/>
      <c r="K151" s="1749"/>
      <c r="L151" s="1749"/>
      <c r="M151" s="1749"/>
      <c r="N151" s="1749"/>
      <c r="O151" s="1749"/>
      <c r="P151" s="1749"/>
      <c r="Q151" s="1749"/>
      <c r="R151" s="1749"/>
      <c r="S151" s="1749"/>
      <c r="T151" s="1749"/>
      <c r="U151" s="1749"/>
      <c r="V151" s="1749"/>
      <c r="W151" s="1749"/>
      <c r="X151" s="1749"/>
      <c r="Y151" s="1749"/>
    </row>
    <row r="152" spans="1:25" s="107" customFormat="1" ht="18" customHeight="1">
      <c r="A152" s="95" t="s">
        <v>193</v>
      </c>
      <c r="B152" s="410" t="s">
        <v>194</v>
      </c>
      <c r="C152" s="27"/>
      <c r="D152" s="26">
        <v>5</v>
      </c>
      <c r="E152" s="41"/>
      <c r="F152" s="22"/>
      <c r="G152" s="22">
        <v>3</v>
      </c>
      <c r="H152" s="96">
        <f aca="true" t="shared" si="7" ref="H152:H164">G152*30</f>
        <v>90</v>
      </c>
      <c r="I152" s="29">
        <v>8</v>
      </c>
      <c r="J152" s="19" t="s">
        <v>104</v>
      </c>
      <c r="K152" s="19"/>
      <c r="L152" s="19" t="s">
        <v>105</v>
      </c>
      <c r="M152" s="132">
        <f>H152-I152</f>
        <v>82</v>
      </c>
      <c r="N152" s="122"/>
      <c r="O152" s="1680"/>
      <c r="P152" s="1681"/>
      <c r="Q152" s="149"/>
      <c r="R152" s="1682"/>
      <c r="S152" s="1686"/>
      <c r="T152" s="21" t="s">
        <v>52</v>
      </c>
      <c r="U152" s="33"/>
      <c r="V152" s="52"/>
      <c r="W152" s="715" t="s">
        <v>216</v>
      </c>
      <c r="X152" s="57"/>
      <c r="Y152" s="57"/>
    </row>
    <row r="153" spans="1:25" s="107" customFormat="1" ht="18.75" customHeight="1" hidden="1">
      <c r="A153" s="95" t="s">
        <v>74</v>
      </c>
      <c r="B153" s="617" t="s">
        <v>198</v>
      </c>
      <c r="C153" s="27"/>
      <c r="D153" s="90"/>
      <c r="E153" s="15"/>
      <c r="F153" s="38"/>
      <c r="G153" s="38">
        <v>2</v>
      </c>
      <c r="H153" s="15">
        <f t="shared" si="7"/>
        <v>60</v>
      </c>
      <c r="I153" s="29"/>
      <c r="J153" s="19"/>
      <c r="K153" s="19"/>
      <c r="L153" s="19"/>
      <c r="M153" s="131"/>
      <c r="N153" s="129"/>
      <c r="O153" s="1680"/>
      <c r="P153" s="1681"/>
      <c r="Q153" s="149"/>
      <c r="R153" s="1682"/>
      <c r="S153" s="1686"/>
      <c r="T153" s="32"/>
      <c r="U153" s="23"/>
      <c r="V153" s="24"/>
      <c r="W153" s="159"/>
      <c r="X153" s="121"/>
      <c r="Y153" s="57"/>
    </row>
    <row r="154" spans="1:25" s="107" customFormat="1" ht="18.75" customHeight="1" hidden="1">
      <c r="A154" s="19"/>
      <c r="B154" s="604" t="s">
        <v>45</v>
      </c>
      <c r="C154" s="27"/>
      <c r="D154" s="90"/>
      <c r="E154" s="15"/>
      <c r="F154" s="38"/>
      <c r="G154" s="38"/>
      <c r="H154" s="15"/>
      <c r="I154" s="29"/>
      <c r="J154" s="19"/>
      <c r="K154" s="19"/>
      <c r="L154" s="19"/>
      <c r="M154" s="131"/>
      <c r="N154" s="129"/>
      <c r="O154" s="1680"/>
      <c r="P154" s="1681"/>
      <c r="Q154" s="149"/>
      <c r="R154" s="1682"/>
      <c r="S154" s="1686"/>
      <c r="T154" s="32"/>
      <c r="U154" s="23"/>
      <c r="V154" s="24"/>
      <c r="W154" s="159"/>
      <c r="X154" s="121"/>
      <c r="Y154" s="57"/>
    </row>
    <row r="155" spans="1:25" s="107" customFormat="1" ht="18.75" customHeight="1">
      <c r="A155" s="95" t="s">
        <v>74</v>
      </c>
      <c r="B155" s="617" t="s">
        <v>198</v>
      </c>
      <c r="C155" s="111"/>
      <c r="D155" s="78">
        <v>5</v>
      </c>
      <c r="E155" s="41"/>
      <c r="F155" s="106"/>
      <c r="G155" s="106">
        <v>2</v>
      </c>
      <c r="H155" s="41">
        <f t="shared" si="7"/>
        <v>60</v>
      </c>
      <c r="I155" s="29">
        <v>8</v>
      </c>
      <c r="J155" s="19" t="s">
        <v>48</v>
      </c>
      <c r="K155" s="19"/>
      <c r="L155" s="19" t="s">
        <v>48</v>
      </c>
      <c r="M155" s="132">
        <f>H155-I155</f>
        <v>52</v>
      </c>
      <c r="N155" s="129"/>
      <c r="O155" s="1680"/>
      <c r="P155" s="1681"/>
      <c r="Q155" s="149"/>
      <c r="R155" s="1682"/>
      <c r="S155" s="1686"/>
      <c r="T155" s="32"/>
      <c r="U155" s="23"/>
      <c r="V155" s="24"/>
      <c r="W155" s="58" t="s">
        <v>216</v>
      </c>
      <c r="X155" s="121"/>
      <c r="Y155" s="57"/>
    </row>
    <row r="156" spans="1:25" s="107" customFormat="1" ht="46.5" customHeight="1" hidden="1">
      <c r="A156" s="95" t="s">
        <v>73</v>
      </c>
      <c r="B156" s="611" t="s">
        <v>199</v>
      </c>
      <c r="C156" s="26"/>
      <c r="D156" s="15"/>
      <c r="E156" s="18"/>
      <c r="F156" s="18"/>
      <c r="G156" s="27" t="s">
        <v>260</v>
      </c>
      <c r="H156" s="29">
        <f t="shared" si="7"/>
        <v>1285710</v>
      </c>
      <c r="I156" s="19"/>
      <c r="J156" s="19"/>
      <c r="K156" s="19"/>
      <c r="L156" s="20"/>
      <c r="M156" s="19"/>
      <c r="N156" s="19"/>
      <c r="O156" s="1680"/>
      <c r="P156" s="1681"/>
      <c r="Q156" s="32"/>
      <c r="R156" s="1682"/>
      <c r="S156" s="1686"/>
      <c r="T156" s="47"/>
      <c r="U156" s="23"/>
      <c r="V156" s="23"/>
      <c r="W156" s="23"/>
      <c r="X156" s="23"/>
      <c r="Y156" s="111"/>
    </row>
    <row r="157" spans="1:25" s="13" customFormat="1" ht="15.75" hidden="1">
      <c r="A157" s="19"/>
      <c r="B157" s="604" t="s">
        <v>45</v>
      </c>
      <c r="C157" s="27"/>
      <c r="D157" s="163"/>
      <c r="E157" s="70"/>
      <c r="F157" s="67"/>
      <c r="G157" s="67"/>
      <c r="H157" s="164"/>
      <c r="I157" s="164"/>
      <c r="J157" s="91"/>
      <c r="K157" s="91"/>
      <c r="L157" s="91"/>
      <c r="M157" s="165"/>
      <c r="N157" s="166"/>
      <c r="O157" s="1680"/>
      <c r="P157" s="1681"/>
      <c r="Q157" s="160"/>
      <c r="R157" s="1682"/>
      <c r="S157" s="1686"/>
      <c r="T157" s="98"/>
      <c r="U157" s="33"/>
      <c r="V157" s="52"/>
      <c r="W157" s="147"/>
      <c r="X157" s="66"/>
      <c r="Y157" s="66"/>
    </row>
    <row r="158" spans="1:25" s="13" customFormat="1" ht="31.5">
      <c r="A158" s="95" t="s">
        <v>73</v>
      </c>
      <c r="B158" s="611" t="s">
        <v>199</v>
      </c>
      <c r="C158" s="27"/>
      <c r="D158" s="26">
        <v>2</v>
      </c>
      <c r="E158" s="15"/>
      <c r="F158" s="18"/>
      <c r="G158" s="22">
        <v>2.5</v>
      </c>
      <c r="H158" s="96">
        <f t="shared" si="7"/>
        <v>75</v>
      </c>
      <c r="I158" s="29">
        <v>6</v>
      </c>
      <c r="J158" s="19" t="s">
        <v>48</v>
      </c>
      <c r="K158" s="19"/>
      <c r="L158" s="19" t="s">
        <v>218</v>
      </c>
      <c r="M158" s="132">
        <f>H158-I158</f>
        <v>69</v>
      </c>
      <c r="N158" s="122"/>
      <c r="O158" s="1682" t="s">
        <v>106</v>
      </c>
      <c r="P158" s="1752"/>
      <c r="Q158" s="149"/>
      <c r="R158" s="1682"/>
      <c r="S158" s="1686"/>
      <c r="T158" s="32"/>
      <c r="U158" s="33"/>
      <c r="V158" s="52"/>
      <c r="W158" s="155"/>
      <c r="X158" s="57"/>
      <c r="Y158" s="57"/>
    </row>
    <row r="159" spans="1:25" s="107" customFormat="1" ht="33" customHeight="1" hidden="1">
      <c r="A159" s="167" t="s">
        <v>55</v>
      </c>
      <c r="B159" s="613" t="s">
        <v>197</v>
      </c>
      <c r="C159" s="113"/>
      <c r="D159" s="114"/>
      <c r="E159" s="39"/>
      <c r="F159" s="92"/>
      <c r="G159" s="92">
        <v>2</v>
      </c>
      <c r="H159" s="115">
        <f t="shared" si="7"/>
        <v>60</v>
      </c>
      <c r="I159" s="115"/>
      <c r="J159" s="93"/>
      <c r="K159" s="93"/>
      <c r="L159" s="93"/>
      <c r="M159" s="141"/>
      <c r="N159" s="135"/>
      <c r="O159" s="1680"/>
      <c r="P159" s="1681"/>
      <c r="Q159" s="150"/>
      <c r="R159" s="1682"/>
      <c r="S159" s="1686"/>
      <c r="T159" s="32"/>
      <c r="U159" s="33"/>
      <c r="V159" s="52"/>
      <c r="W159" s="157"/>
      <c r="X159" s="116"/>
      <c r="Y159" s="57"/>
    </row>
    <row r="160" spans="1:25" s="107" customFormat="1" ht="21" customHeight="1" hidden="1">
      <c r="A160" s="93"/>
      <c r="B160" s="618" t="s">
        <v>45</v>
      </c>
      <c r="C160" s="113"/>
      <c r="D160" s="114"/>
      <c r="E160" s="39"/>
      <c r="F160" s="92"/>
      <c r="G160" s="92"/>
      <c r="H160" s="115"/>
      <c r="I160" s="115"/>
      <c r="J160" s="93"/>
      <c r="K160" s="93"/>
      <c r="L160" s="93"/>
      <c r="M160" s="141"/>
      <c r="N160" s="135"/>
      <c r="O160" s="1680"/>
      <c r="P160" s="1681"/>
      <c r="Q160" s="150"/>
      <c r="R160" s="1682"/>
      <c r="S160" s="1686"/>
      <c r="T160" s="69"/>
      <c r="U160" s="49"/>
      <c r="V160" s="117"/>
      <c r="W160" s="158"/>
      <c r="X160" s="118"/>
      <c r="Y160" s="65"/>
    </row>
    <row r="161" spans="1:25" s="107" customFormat="1" ht="38.25" customHeight="1">
      <c r="A161" s="167" t="s">
        <v>55</v>
      </c>
      <c r="B161" s="613" t="s">
        <v>197</v>
      </c>
      <c r="C161" s="27"/>
      <c r="D161" s="688">
        <v>6</v>
      </c>
      <c r="E161" s="15"/>
      <c r="F161" s="22"/>
      <c r="G161" s="22">
        <v>2</v>
      </c>
      <c r="H161" s="96">
        <f t="shared" si="7"/>
        <v>60</v>
      </c>
      <c r="I161" s="728">
        <v>6</v>
      </c>
      <c r="J161" s="729" t="s">
        <v>48</v>
      </c>
      <c r="K161" s="729"/>
      <c r="L161" s="729" t="s">
        <v>218</v>
      </c>
      <c r="M161" s="730">
        <f>H161-I161</f>
        <v>54</v>
      </c>
      <c r="N161" s="640"/>
      <c r="O161" s="1753"/>
      <c r="P161" s="1754"/>
      <c r="Q161" s="731"/>
      <c r="R161" s="1755"/>
      <c r="S161" s="1756"/>
      <c r="T161" s="732"/>
      <c r="U161" s="733"/>
      <c r="V161" s="734"/>
      <c r="W161" s="735"/>
      <c r="X161" s="736" t="s">
        <v>106</v>
      </c>
      <c r="Y161" s="23"/>
    </row>
    <row r="162" spans="1:25" s="107" customFormat="1" ht="33" customHeight="1">
      <c r="A162" s="95" t="s">
        <v>72</v>
      </c>
      <c r="B162" s="410" t="s">
        <v>229</v>
      </c>
      <c r="C162" s="27"/>
      <c r="D162" s="26"/>
      <c r="E162" s="15"/>
      <c r="F162" s="18"/>
      <c r="G162" s="587">
        <v>8</v>
      </c>
      <c r="H162" s="29">
        <f t="shared" si="7"/>
        <v>240</v>
      </c>
      <c r="I162" s="29"/>
      <c r="J162" s="19"/>
      <c r="K162" s="19"/>
      <c r="L162" s="19"/>
      <c r="M162" s="131"/>
      <c r="N162" s="129"/>
      <c r="O162" s="1680"/>
      <c r="P162" s="1681"/>
      <c r="Q162" s="149"/>
      <c r="R162" s="1682"/>
      <c r="S162" s="1686"/>
      <c r="T162" s="98"/>
      <c r="U162" s="33"/>
      <c r="V162" s="52"/>
      <c r="W162" s="147"/>
      <c r="X162" s="66"/>
      <c r="Y162" s="57"/>
    </row>
    <row r="163" spans="1:25" s="107" customFormat="1" ht="21" customHeight="1">
      <c r="A163" s="95"/>
      <c r="B163" s="25" t="s">
        <v>45</v>
      </c>
      <c r="C163" s="27"/>
      <c r="D163" s="26"/>
      <c r="E163" s="15"/>
      <c r="F163" s="18"/>
      <c r="G163" s="587">
        <v>2</v>
      </c>
      <c r="H163" s="29">
        <f t="shared" si="7"/>
        <v>60</v>
      </c>
      <c r="I163" s="29"/>
      <c r="J163" s="19"/>
      <c r="K163" s="19"/>
      <c r="L163" s="19"/>
      <c r="M163" s="131"/>
      <c r="N163" s="129"/>
      <c r="O163" s="1757"/>
      <c r="P163" s="1758"/>
      <c r="Q163" s="149"/>
      <c r="R163" s="1682"/>
      <c r="S163" s="1686"/>
      <c r="T163" s="32"/>
      <c r="U163" s="33"/>
      <c r="V163" s="52"/>
      <c r="W163" s="155"/>
      <c r="X163" s="57"/>
      <c r="Y163" s="57"/>
    </row>
    <row r="164" spans="1:25" s="107" customFormat="1" ht="18.75" customHeight="1" thickBot="1">
      <c r="A164" s="167"/>
      <c r="B164" s="230" t="s">
        <v>46</v>
      </c>
      <c r="C164" s="113"/>
      <c r="D164" s="114">
        <v>2</v>
      </c>
      <c r="E164" s="39"/>
      <c r="F164" s="92"/>
      <c r="G164" s="619">
        <v>6</v>
      </c>
      <c r="H164" s="231">
        <f t="shared" si="7"/>
        <v>180</v>
      </c>
      <c r="I164" s="29">
        <v>6</v>
      </c>
      <c r="J164" s="19" t="s">
        <v>48</v>
      </c>
      <c r="K164" s="19"/>
      <c r="L164" s="19" t="s">
        <v>218</v>
      </c>
      <c r="M164" s="232">
        <f>H164-I164</f>
        <v>174</v>
      </c>
      <c r="N164" s="233"/>
      <c r="O164" s="1759" t="s">
        <v>106</v>
      </c>
      <c r="P164" s="1760"/>
      <c r="Q164" s="151"/>
      <c r="R164" s="1682"/>
      <c r="S164" s="1686"/>
      <c r="T164" s="69"/>
      <c r="U164" s="49"/>
      <c r="V164" s="117"/>
      <c r="W164" s="234"/>
      <c r="X164" s="65"/>
      <c r="Y164" s="65"/>
    </row>
    <row r="165" spans="1:25" s="107" customFormat="1" ht="18" customHeight="1" thickBot="1">
      <c r="A165" s="1690" t="s">
        <v>136</v>
      </c>
      <c r="B165" s="1761"/>
      <c r="C165" s="249"/>
      <c r="D165" s="250"/>
      <c r="E165" s="251"/>
      <c r="F165" s="252"/>
      <c r="G165" s="252">
        <f>G110+G117+G120+G127+G130+G136+G137+G142+G145+G148</f>
        <v>52.5</v>
      </c>
      <c r="H165" s="252">
        <f>H110+H117+H120+H127+H130+H136+H137+H142+H145+H148</f>
        <v>1575</v>
      </c>
      <c r="I165" s="229"/>
      <c r="J165" s="170"/>
      <c r="K165" s="170"/>
      <c r="L165" s="170"/>
      <c r="M165" s="192"/>
      <c r="N165" s="171"/>
      <c r="O165" s="1762"/>
      <c r="P165" s="1763"/>
      <c r="Q165" s="253"/>
      <c r="R165" s="1682"/>
      <c r="S165" s="1686"/>
      <c r="T165" s="254"/>
      <c r="U165" s="172"/>
      <c r="V165" s="191"/>
      <c r="W165" s="255"/>
      <c r="X165" s="256"/>
      <c r="Y165" s="257"/>
    </row>
    <row r="166" spans="1:25" s="107" customFormat="1" ht="18" customHeight="1" thickBot="1">
      <c r="A166" s="1701" t="s">
        <v>45</v>
      </c>
      <c r="B166" s="1764"/>
      <c r="C166" s="235"/>
      <c r="D166" s="236"/>
      <c r="E166" s="237"/>
      <c r="F166" s="238"/>
      <c r="G166" s="238">
        <f>G111+G118+G121+G128+G131+G138</f>
        <v>9</v>
      </c>
      <c r="H166" s="238">
        <f>H111+H118+H121+H128+H131+H138</f>
        <v>270</v>
      </c>
      <c r="I166" s="240"/>
      <c r="J166" s="241"/>
      <c r="K166" s="241"/>
      <c r="L166" s="241"/>
      <c r="M166" s="242"/>
      <c r="N166" s="197"/>
      <c r="O166" s="1762"/>
      <c r="P166" s="1763"/>
      <c r="Q166" s="243"/>
      <c r="R166" s="1682"/>
      <c r="S166" s="1686"/>
      <c r="T166" s="244"/>
      <c r="U166" s="245"/>
      <c r="V166" s="185"/>
      <c r="W166" s="246"/>
      <c r="X166" s="247"/>
      <c r="Y166" s="248"/>
    </row>
    <row r="167" spans="1:25" s="107" customFormat="1" ht="18" customHeight="1" thickBot="1">
      <c r="A167" s="1701" t="s">
        <v>117</v>
      </c>
      <c r="B167" s="1764"/>
      <c r="C167" s="235"/>
      <c r="D167" s="236"/>
      <c r="E167" s="237"/>
      <c r="F167" s="238"/>
      <c r="G167" s="239">
        <f>G113+G114+G119+G124+G125+G126+G129+G132+G136+G139+G142+G145+G148</f>
        <v>43.5</v>
      </c>
      <c r="H167" s="239">
        <f>H113+H114+H119+H124+H125+H126+H129+H132+H136+H139+H142+H145+H148</f>
        <v>1305</v>
      </c>
      <c r="I167" s="239">
        <f>I113+I114+I119+I124+I125+I126+I129+I132+I136+I139+I142+I145+I148</f>
        <v>102</v>
      </c>
      <c r="J167" s="738" t="s">
        <v>245</v>
      </c>
      <c r="K167" s="738"/>
      <c r="L167" s="738" t="s">
        <v>246</v>
      </c>
      <c r="M167" s="739">
        <f>H167-I167</f>
        <v>1203</v>
      </c>
      <c r="N167" s="740"/>
      <c r="O167" s="1765" t="s">
        <v>49</v>
      </c>
      <c r="P167" s="1766"/>
      <c r="Q167" s="772" t="s">
        <v>216</v>
      </c>
      <c r="R167" s="1611" t="s">
        <v>243</v>
      </c>
      <c r="S167" s="1612"/>
      <c r="T167" s="741"/>
      <c r="U167" s="742"/>
      <c r="V167" s="743"/>
      <c r="W167" s="744" t="s">
        <v>244</v>
      </c>
      <c r="X167" s="745" t="s">
        <v>49</v>
      </c>
      <c r="Y167" s="746"/>
    </row>
    <row r="168" spans="1:25" s="107" customFormat="1" ht="18" customHeight="1">
      <c r="A168" s="1767"/>
      <c r="B168" s="1767"/>
      <c r="C168" s="1767"/>
      <c r="D168" s="1767"/>
      <c r="E168" s="1767"/>
      <c r="F168" s="1767"/>
      <c r="G168" s="1767"/>
      <c r="H168" s="1767"/>
      <c r="I168" s="1767"/>
      <c r="J168" s="1767"/>
      <c r="K168" s="1767"/>
      <c r="L168" s="1767"/>
      <c r="M168" s="1767"/>
      <c r="N168" s="1767"/>
      <c r="O168" s="1767"/>
      <c r="P168" s="1767"/>
      <c r="Q168" s="1767"/>
      <c r="R168" s="1767"/>
      <c r="S168" s="1767"/>
      <c r="T168" s="1767"/>
      <c r="U168" s="1767"/>
      <c r="V168" s="1767"/>
      <c r="W168" s="1767"/>
      <c r="X168" s="1767"/>
      <c r="Y168" s="1767"/>
    </row>
    <row r="169" spans="1:25" s="107" customFormat="1" ht="18" customHeight="1">
      <c r="A169" s="1768" t="s">
        <v>298</v>
      </c>
      <c r="B169" s="1768"/>
      <c r="C169" s="1768"/>
      <c r="D169" s="1768"/>
      <c r="E169" s="1768"/>
      <c r="F169" s="1768"/>
      <c r="G169" s="1768"/>
      <c r="H169" s="1768"/>
      <c r="I169" s="1768"/>
      <c r="J169" s="1768"/>
      <c r="K169" s="1768"/>
      <c r="L169" s="1768"/>
      <c r="M169" s="1768"/>
      <c r="N169" s="1768"/>
      <c r="O169" s="1768"/>
      <c r="P169" s="1768"/>
      <c r="Q169" s="1768"/>
      <c r="R169" s="1768"/>
      <c r="S169" s="1768"/>
      <c r="T169" s="1768"/>
      <c r="U169" s="1768"/>
      <c r="V169" s="1768"/>
      <c r="W169" s="1768"/>
      <c r="X169" s="1768"/>
      <c r="Y169" s="1768"/>
    </row>
    <row r="170" spans="1:25" s="107" customFormat="1" ht="18" customHeight="1">
      <c r="A170" s="446" t="s">
        <v>299</v>
      </c>
      <c r="B170" s="666" t="s">
        <v>300</v>
      </c>
      <c r="C170" s="446"/>
      <c r="D170" s="446"/>
      <c r="E170" s="446"/>
      <c r="F170" s="446"/>
      <c r="G170" s="762">
        <v>4</v>
      </c>
      <c r="H170" s="762">
        <f>G170*30</f>
        <v>120</v>
      </c>
      <c r="I170" s="446"/>
      <c r="J170" s="446"/>
      <c r="K170" s="446"/>
      <c r="L170" s="446"/>
      <c r="M170" s="446"/>
      <c r="N170" s="446"/>
      <c r="O170" s="747"/>
      <c r="P170" s="747"/>
      <c r="Q170" s="747"/>
      <c r="R170" s="747"/>
      <c r="S170" s="747"/>
      <c r="T170" s="747"/>
      <c r="U170" s="747"/>
      <c r="V170" s="747"/>
      <c r="W170" s="747"/>
      <c r="X170" s="747"/>
      <c r="Y170" s="747"/>
    </row>
    <row r="171" spans="1:25" s="107" customFormat="1" ht="18" customHeight="1" thickBot="1">
      <c r="A171" s="446" t="s">
        <v>301</v>
      </c>
      <c r="B171" s="666" t="s">
        <v>302</v>
      </c>
      <c r="C171" s="446"/>
      <c r="D171" s="446"/>
      <c r="E171" s="446"/>
      <c r="F171" s="446"/>
      <c r="G171" s="762">
        <v>10</v>
      </c>
      <c r="H171" s="762">
        <f>G171*30</f>
        <v>300</v>
      </c>
      <c r="I171" s="446"/>
      <c r="J171" s="446"/>
      <c r="K171" s="446"/>
      <c r="L171" s="446"/>
      <c r="M171" s="446"/>
      <c r="N171" s="446"/>
      <c r="O171" s="747"/>
      <c r="P171" s="747"/>
      <c r="Q171" s="747"/>
      <c r="R171" s="747"/>
      <c r="S171" s="747"/>
      <c r="T171" s="747"/>
      <c r="U171" s="747"/>
      <c r="V171" s="747"/>
      <c r="W171" s="747"/>
      <c r="X171" s="747"/>
      <c r="Y171" s="747"/>
    </row>
    <row r="172" spans="1:25" s="107" customFormat="1" ht="18" customHeight="1" thickBot="1">
      <c r="A172" s="1769" t="s">
        <v>303</v>
      </c>
      <c r="B172" s="1770"/>
      <c r="C172" s="747"/>
      <c r="D172" s="747"/>
      <c r="E172" s="747"/>
      <c r="F172" s="747"/>
      <c r="G172" s="761">
        <f>SUM(G170:G171)</f>
        <v>14</v>
      </c>
      <c r="H172" s="761">
        <f>SUM(H170:H171)</f>
        <v>420</v>
      </c>
      <c r="I172" s="747"/>
      <c r="J172" s="747"/>
      <c r="K172" s="747"/>
      <c r="L172" s="747"/>
      <c r="M172" s="747"/>
      <c r="N172" s="747"/>
      <c r="O172" s="747"/>
      <c r="P172" s="747"/>
      <c r="Q172" s="747"/>
      <c r="R172" s="747"/>
      <c r="S172" s="747"/>
      <c r="T172" s="747"/>
      <c r="U172" s="747"/>
      <c r="V172" s="747"/>
      <c r="W172" s="747"/>
      <c r="X172" s="747"/>
      <c r="Y172" s="747"/>
    </row>
    <row r="173" spans="1:25" s="107" customFormat="1" ht="18" customHeight="1">
      <c r="A173" s="747"/>
      <c r="B173" s="748"/>
      <c r="C173" s="749"/>
      <c r="D173" s="750"/>
      <c r="E173" s="751"/>
      <c r="F173" s="752"/>
      <c r="G173" s="751"/>
      <c r="H173" s="751"/>
      <c r="I173" s="753"/>
      <c r="J173" s="754"/>
      <c r="K173" s="754"/>
      <c r="L173" s="754"/>
      <c r="M173" s="755"/>
      <c r="N173" s="754"/>
      <c r="O173" s="756"/>
      <c r="P173" s="756"/>
      <c r="Q173" s="757"/>
      <c r="R173" s="756"/>
      <c r="S173" s="756"/>
      <c r="T173" s="757"/>
      <c r="U173" s="758"/>
      <c r="V173" s="754"/>
      <c r="W173" s="759"/>
      <c r="X173" s="760"/>
      <c r="Y173" s="760"/>
    </row>
    <row r="174" spans="1:25" s="13" customFormat="1" ht="15.75">
      <c r="A174" s="1713" t="s">
        <v>155</v>
      </c>
      <c r="B174" s="1771"/>
      <c r="C174" s="1771"/>
      <c r="D174" s="1771"/>
      <c r="E174" s="1771"/>
      <c r="F174" s="1771"/>
      <c r="G174" s="1771"/>
      <c r="H174" s="1771"/>
      <c r="I174" s="1771"/>
      <c r="J174" s="1771"/>
      <c r="K174" s="1771"/>
      <c r="L174" s="1771"/>
      <c r="M174" s="1771"/>
      <c r="N174" s="1771"/>
      <c r="O174" s="1771"/>
      <c r="P174" s="1771"/>
      <c r="Q174" s="1771"/>
      <c r="R174" s="1771"/>
      <c r="S174" s="1771"/>
      <c r="T174" s="1771"/>
      <c r="U174" s="1771"/>
      <c r="V174" s="1771"/>
      <c r="W174" s="1771"/>
      <c r="X174" s="1771"/>
      <c r="Y174" s="1772"/>
    </row>
    <row r="175" spans="1:25" s="13" customFormat="1" ht="15.75">
      <c r="A175" s="40" t="s">
        <v>156</v>
      </c>
      <c r="B175" s="71" t="s">
        <v>20</v>
      </c>
      <c r="C175" s="72"/>
      <c r="D175" s="72"/>
      <c r="E175" s="39"/>
      <c r="F175" s="39" t="s">
        <v>274</v>
      </c>
      <c r="G175" s="616">
        <v>16.5</v>
      </c>
      <c r="H175" s="39">
        <f>G175*30</f>
        <v>495</v>
      </c>
      <c r="I175" s="72"/>
      <c r="J175" s="72"/>
      <c r="K175" s="72"/>
      <c r="L175" s="72"/>
      <c r="M175" s="136"/>
      <c r="N175" s="133"/>
      <c r="O175" s="1773"/>
      <c r="P175" s="1774"/>
      <c r="Q175" s="133"/>
      <c r="R175" s="1773"/>
      <c r="S175" s="1775"/>
      <c r="T175" s="41"/>
      <c r="U175" s="41"/>
      <c r="V175" s="124"/>
      <c r="W175" s="145"/>
      <c r="X175" s="14"/>
      <c r="Y175" s="14" t="s">
        <v>96</v>
      </c>
    </row>
    <row r="176" spans="1:25" s="13" customFormat="1" ht="16.5" thickBot="1">
      <c r="A176" s="40" t="s">
        <v>157</v>
      </c>
      <c r="B176" s="71" t="s">
        <v>93</v>
      </c>
      <c r="C176" s="39"/>
      <c r="D176" s="39"/>
      <c r="E176" s="39"/>
      <c r="F176" s="39" t="s">
        <v>274</v>
      </c>
      <c r="G176" s="627">
        <v>3</v>
      </c>
      <c r="H176" s="39">
        <f>G176*30</f>
        <v>90</v>
      </c>
      <c r="I176" s="39"/>
      <c r="J176" s="39"/>
      <c r="K176" s="39"/>
      <c r="L176" s="39"/>
      <c r="M176" s="258"/>
      <c r="N176" s="259"/>
      <c r="O176" s="1776"/>
      <c r="P176" s="1777"/>
      <c r="Q176" s="259"/>
      <c r="R176" s="1776"/>
      <c r="S176" s="1778"/>
      <c r="T176" s="39"/>
      <c r="U176" s="39"/>
      <c r="V176" s="260"/>
      <c r="W176" s="261"/>
      <c r="X176" s="169"/>
      <c r="Y176" s="169"/>
    </row>
    <row r="177" spans="1:25" s="13" customFormat="1" ht="16.5" thickBot="1">
      <c r="A177" s="1769" t="s">
        <v>159</v>
      </c>
      <c r="B177" s="1770"/>
      <c r="C177" s="262"/>
      <c r="D177" s="262"/>
      <c r="E177" s="262"/>
      <c r="F177" s="251"/>
      <c r="G177" s="628">
        <f>G175+G176</f>
        <v>19.5</v>
      </c>
      <c r="H177" s="251">
        <f>H175+H176</f>
        <v>585</v>
      </c>
      <c r="I177" s="262"/>
      <c r="J177" s="262"/>
      <c r="K177" s="262"/>
      <c r="L177" s="262"/>
      <c r="M177" s="263"/>
      <c r="N177" s="264"/>
      <c r="O177" s="1779"/>
      <c r="P177" s="1780"/>
      <c r="Q177" s="264"/>
      <c r="R177" s="1779"/>
      <c r="S177" s="1781"/>
      <c r="T177" s="262"/>
      <c r="U177" s="262"/>
      <c r="V177" s="265"/>
      <c r="W177" s="266"/>
      <c r="X177" s="267"/>
      <c r="Y177" s="268"/>
    </row>
    <row r="178" spans="1:25" s="13" customFormat="1" ht="16.5" thickBot="1">
      <c r="A178" s="1782" t="s">
        <v>158</v>
      </c>
      <c r="B178" s="1783"/>
      <c r="C178" s="1783"/>
      <c r="D178" s="1783"/>
      <c r="E178" s="1783"/>
      <c r="F178" s="1783"/>
      <c r="G178" s="1783"/>
      <c r="H178" s="1783"/>
      <c r="I178" s="1783"/>
      <c r="J178" s="1783"/>
      <c r="K178" s="1783"/>
      <c r="L178" s="1783"/>
      <c r="M178" s="1783"/>
      <c r="N178" s="1783"/>
      <c r="O178" s="1783"/>
      <c r="P178" s="1783"/>
      <c r="Q178" s="1783"/>
      <c r="R178" s="1783"/>
      <c r="S178" s="1783"/>
      <c r="T178" s="1783"/>
      <c r="U178" s="1783"/>
      <c r="V178" s="1783"/>
      <c r="W178" s="1783"/>
      <c r="X178" s="1783"/>
      <c r="Y178" s="1784"/>
    </row>
    <row r="179" spans="1:28" s="13" customFormat="1" ht="16.5" thickBot="1">
      <c r="A179" s="1785" t="s">
        <v>153</v>
      </c>
      <c r="B179" s="1786"/>
      <c r="C179" s="269"/>
      <c r="D179" s="269"/>
      <c r="E179" s="270"/>
      <c r="F179" s="271"/>
      <c r="G179" s="533">
        <f>G22+G63+G99+G165+G177+G172</f>
        <v>240</v>
      </c>
      <c r="H179" s="533">
        <f>H22+H63+H99+H165+H177+H172</f>
        <v>7200</v>
      </c>
      <c r="I179" s="534"/>
      <c r="J179" s="534"/>
      <c r="K179" s="534"/>
      <c r="L179" s="534"/>
      <c r="M179" s="535"/>
      <c r="N179" s="638"/>
      <c r="O179" s="1787"/>
      <c r="P179" s="1788"/>
      <c r="Q179" s="638"/>
      <c r="R179" s="1787"/>
      <c r="S179" s="1789"/>
      <c r="T179" s="272"/>
      <c r="U179" s="272"/>
      <c r="V179" s="273"/>
      <c r="W179" s="274"/>
      <c r="X179" s="275"/>
      <c r="Y179" s="276"/>
      <c r="Z179" s="13">
        <f>G179*30</f>
        <v>7200</v>
      </c>
      <c r="AA179" s="13" t="s">
        <v>271</v>
      </c>
      <c r="AB179" s="769">
        <f>AB11+AB26+AB65+AB110</f>
        <v>46.5</v>
      </c>
    </row>
    <row r="180" spans="1:28" s="13" customFormat="1" ht="16.5" thickBot="1">
      <c r="A180" s="1785" t="s">
        <v>154</v>
      </c>
      <c r="B180" s="1786"/>
      <c r="C180" s="269"/>
      <c r="D180" s="269"/>
      <c r="E180" s="270"/>
      <c r="F180" s="271"/>
      <c r="G180" s="533">
        <f>G23+G62+G98+G166+G172</f>
        <v>91.5</v>
      </c>
      <c r="H180" s="533">
        <f>H23+H62+H98+H166</f>
        <v>2325</v>
      </c>
      <c r="I180" s="534"/>
      <c r="J180" s="534"/>
      <c r="K180" s="534"/>
      <c r="L180" s="534"/>
      <c r="M180" s="535"/>
      <c r="N180" s="638"/>
      <c r="O180" s="1787"/>
      <c r="P180" s="1788"/>
      <c r="Q180" s="638"/>
      <c r="R180" s="1787"/>
      <c r="S180" s="1789"/>
      <c r="T180" s="272"/>
      <c r="U180" s="272"/>
      <c r="V180" s="273"/>
      <c r="W180" s="274"/>
      <c r="X180" s="275"/>
      <c r="Y180" s="276"/>
      <c r="Z180" s="13">
        <f>G180*30</f>
        <v>2745</v>
      </c>
      <c r="AA180" s="13" t="s">
        <v>272</v>
      </c>
      <c r="AB180" s="769">
        <f>AB12+AB27+AB66+AB111</f>
        <v>52</v>
      </c>
    </row>
    <row r="181" spans="1:28" s="13" customFormat="1" ht="16.5" thickBot="1">
      <c r="A181" s="1790" t="s">
        <v>160</v>
      </c>
      <c r="B181" s="1791"/>
      <c r="C181" s="228"/>
      <c r="D181" s="228"/>
      <c r="E181" s="228"/>
      <c r="F181" s="278"/>
      <c r="G181" s="283">
        <f>G24+G61+G97+G167+G177</f>
        <v>148.5</v>
      </c>
      <c r="H181" s="283">
        <f>H24+H61+H97+H167+H177</f>
        <v>4455</v>
      </c>
      <c r="I181" s="283">
        <f>I24+I61+I97+I167</f>
        <v>340</v>
      </c>
      <c r="J181" s="283"/>
      <c r="K181" s="283"/>
      <c r="L181" s="283"/>
      <c r="M181" s="283">
        <f>H181-I181</f>
        <v>4115</v>
      </c>
      <c r="N181" s="639" t="s">
        <v>72</v>
      </c>
      <c r="O181" s="1696" t="s">
        <v>228</v>
      </c>
      <c r="P181" s="1697"/>
      <c r="Q181" s="639" t="s">
        <v>47</v>
      </c>
      <c r="R181" s="1696" t="s">
        <v>54</v>
      </c>
      <c r="S181" s="1792"/>
      <c r="T181" s="279"/>
      <c r="U181" s="279"/>
      <c r="V181" s="280"/>
      <c r="W181" s="281" t="s">
        <v>51</v>
      </c>
      <c r="X181" s="279" t="s">
        <v>38</v>
      </c>
      <c r="Y181" s="282" t="s">
        <v>252</v>
      </c>
      <c r="Z181" s="13">
        <f>G181*30</f>
        <v>4455</v>
      </c>
      <c r="AA181" s="13" t="s">
        <v>36</v>
      </c>
      <c r="AB181" s="769">
        <f>AB13+AB28+AB67+AB112+G177</f>
        <v>50</v>
      </c>
    </row>
    <row r="182" spans="1:28" s="13" customFormat="1" ht="15.75">
      <c r="A182" s="277"/>
      <c r="B182" s="1793" t="s">
        <v>161</v>
      </c>
      <c r="C182" s="1793"/>
      <c r="D182" s="1793"/>
      <c r="E182" s="1793"/>
      <c r="F182" s="1793"/>
      <c r="G182" s="1793"/>
      <c r="H182" s="1793"/>
      <c r="I182" s="1793"/>
      <c r="J182" s="1793"/>
      <c r="K182" s="1793"/>
      <c r="L182" s="1793"/>
      <c r="M182" s="1794"/>
      <c r="N182" s="526" t="s">
        <v>261</v>
      </c>
      <c r="O182" s="1795" t="s">
        <v>262</v>
      </c>
      <c r="P182" s="1796"/>
      <c r="Q182" s="620" t="s">
        <v>264</v>
      </c>
      <c r="R182" s="1795" t="s">
        <v>265</v>
      </c>
      <c r="S182" s="1797"/>
      <c r="T182" s="527"/>
      <c r="U182" s="527"/>
      <c r="V182" s="528"/>
      <c r="W182" s="621" t="s">
        <v>266</v>
      </c>
      <c r="X182" s="622" t="s">
        <v>247</v>
      </c>
      <c r="Y182" s="527"/>
      <c r="AB182" s="769">
        <f>SUM(AB179:AB181)</f>
        <v>148.5</v>
      </c>
    </row>
    <row r="183" spans="1:25" s="13" customFormat="1" ht="15.75">
      <c r="A183" s="18"/>
      <c r="B183" s="1798" t="s">
        <v>71</v>
      </c>
      <c r="C183" s="1798"/>
      <c r="D183" s="1798"/>
      <c r="E183" s="1798"/>
      <c r="F183" s="1798"/>
      <c r="G183" s="1798"/>
      <c r="H183" s="1798"/>
      <c r="I183" s="1798"/>
      <c r="J183" s="1798"/>
      <c r="K183" s="1798"/>
      <c r="L183" s="1798"/>
      <c r="M183" s="1799"/>
      <c r="N183" s="42">
        <v>2</v>
      </c>
      <c r="O183" s="1800">
        <v>4</v>
      </c>
      <c r="P183" s="1801"/>
      <c r="Q183" s="129" t="s">
        <v>55</v>
      </c>
      <c r="R183" s="1753" t="s">
        <v>72</v>
      </c>
      <c r="S183" s="1802"/>
      <c r="T183" s="19" t="s">
        <v>73</v>
      </c>
      <c r="U183" s="19" t="s">
        <v>74</v>
      </c>
      <c r="V183" s="36"/>
      <c r="W183" s="623" t="s">
        <v>77</v>
      </c>
      <c r="X183" s="624" t="s">
        <v>74</v>
      </c>
      <c r="Y183" s="101"/>
    </row>
    <row r="184" spans="1:25" s="13" customFormat="1" ht="15.75">
      <c r="A184" s="18"/>
      <c r="B184" s="1798" t="s">
        <v>75</v>
      </c>
      <c r="C184" s="1798"/>
      <c r="D184" s="1798"/>
      <c r="E184" s="1798"/>
      <c r="F184" s="1798"/>
      <c r="G184" s="1798"/>
      <c r="H184" s="1798"/>
      <c r="I184" s="1798"/>
      <c r="J184" s="1798"/>
      <c r="K184" s="1798"/>
      <c r="L184" s="1798"/>
      <c r="M184" s="1799"/>
      <c r="N184" s="625">
        <v>3</v>
      </c>
      <c r="O184" s="1800">
        <v>4</v>
      </c>
      <c r="P184" s="1801"/>
      <c r="Q184" s="129" t="s">
        <v>73</v>
      </c>
      <c r="R184" s="1803" t="s">
        <v>74</v>
      </c>
      <c r="S184" s="1804"/>
      <c r="T184" s="19" t="s">
        <v>55</v>
      </c>
      <c r="U184" s="19" t="s">
        <v>74</v>
      </c>
      <c r="V184" s="36"/>
      <c r="W184" s="144" t="s">
        <v>55</v>
      </c>
      <c r="X184" s="626" t="s">
        <v>74</v>
      </c>
      <c r="Y184" s="58"/>
    </row>
    <row r="185" spans="1:25" s="13" customFormat="1" ht="15.75">
      <c r="A185" s="18"/>
      <c r="B185" s="1798" t="s">
        <v>76</v>
      </c>
      <c r="C185" s="1798"/>
      <c r="D185" s="1798"/>
      <c r="E185" s="1798"/>
      <c r="F185" s="1798"/>
      <c r="G185" s="1798"/>
      <c r="H185" s="1798"/>
      <c r="I185" s="1798"/>
      <c r="J185" s="1798"/>
      <c r="K185" s="1798"/>
      <c r="L185" s="1798"/>
      <c r="M185" s="1799"/>
      <c r="N185" s="42"/>
      <c r="O185" s="1805"/>
      <c r="P185" s="1806"/>
      <c r="Q185" s="129"/>
      <c r="R185" s="1680" t="s">
        <v>74</v>
      </c>
      <c r="S185" s="1687"/>
      <c r="T185" s="19" t="s">
        <v>77</v>
      </c>
      <c r="U185" s="19" t="s">
        <v>77</v>
      </c>
      <c r="V185" s="36"/>
      <c r="W185" s="143">
        <v>2</v>
      </c>
      <c r="X185" s="59"/>
      <c r="Y185" s="57"/>
    </row>
    <row r="186" spans="1:25" s="13" customFormat="1" ht="15.75" customHeight="1">
      <c r="A186" s="18"/>
      <c r="B186" s="1807" t="s">
        <v>78</v>
      </c>
      <c r="C186" s="1807"/>
      <c r="D186" s="1807"/>
      <c r="E186" s="1807"/>
      <c r="F186" s="1807"/>
      <c r="G186" s="1807"/>
      <c r="H186" s="1807"/>
      <c r="I186" s="1807"/>
      <c r="J186" s="1807"/>
      <c r="K186" s="1807"/>
      <c r="L186" s="1807"/>
      <c r="M186" s="1808"/>
      <c r="N186" s="1809" t="s">
        <v>95</v>
      </c>
      <c r="O186" s="1810"/>
      <c r="P186" s="1811"/>
      <c r="Q186" s="1812" t="s">
        <v>95</v>
      </c>
      <c r="R186" s="1813"/>
      <c r="S186" s="1813"/>
      <c r="T186" s="1757" t="s">
        <v>79</v>
      </c>
      <c r="U186" s="1757"/>
      <c r="V186" s="127"/>
      <c r="W186" s="1814" t="s">
        <v>95</v>
      </c>
      <c r="X186" s="1815"/>
      <c r="Y186" s="411"/>
    </row>
    <row r="187" spans="2:25" ht="15.75">
      <c r="B187" s="43"/>
      <c r="C187" s="44"/>
      <c r="D187" s="44"/>
      <c r="E187" s="43"/>
      <c r="F187" s="43"/>
      <c r="G187" s="43"/>
      <c r="H187" s="43"/>
      <c r="I187" s="43"/>
      <c r="J187" s="45"/>
      <c r="K187" s="45"/>
      <c r="L187" s="45"/>
      <c r="M187" s="142"/>
      <c r="N187" s="1816">
        <f>AB179</f>
        <v>46.5</v>
      </c>
      <c r="O187" s="1817"/>
      <c r="P187" s="1818"/>
      <c r="Q187" s="1819">
        <f>AB180</f>
        <v>52</v>
      </c>
      <c r="R187" s="1817"/>
      <c r="S187" s="1818"/>
      <c r="T187" s="529"/>
      <c r="U187" s="529"/>
      <c r="V187" s="529"/>
      <c r="W187" s="1819">
        <f>AB181</f>
        <v>50</v>
      </c>
      <c r="X187" s="1817"/>
      <c r="Y187" s="1818"/>
    </row>
    <row r="188" spans="2:25" ht="15.75">
      <c r="B188" s="43"/>
      <c r="C188" s="44"/>
      <c r="D188" s="44"/>
      <c r="E188" s="43"/>
      <c r="F188" s="43"/>
      <c r="G188" s="43"/>
      <c r="H188" s="43"/>
      <c r="I188" s="43"/>
      <c r="J188" s="45"/>
      <c r="K188" s="45"/>
      <c r="L188" s="45"/>
      <c r="M188" s="45"/>
      <c r="N188" s="1819">
        <f>N187+Q187+W187</f>
        <v>148.5</v>
      </c>
      <c r="O188" s="1817"/>
      <c r="P188" s="1817"/>
      <c r="Q188" s="1817"/>
      <c r="R188" s="1817"/>
      <c r="S188" s="1817"/>
      <c r="T188" s="1817"/>
      <c r="U188" s="1817"/>
      <c r="V188" s="1817"/>
      <c r="W188" s="1820"/>
      <c r="X188" s="1820"/>
      <c r="Y188" s="1821"/>
    </row>
    <row r="189" spans="2:25" ht="15.75">
      <c r="B189" s="43"/>
      <c r="C189" s="44"/>
      <c r="D189" s="44"/>
      <c r="E189" s="43"/>
      <c r="F189" s="43"/>
      <c r="G189" s="43"/>
      <c r="H189" s="43"/>
      <c r="I189" s="43"/>
      <c r="J189" s="45"/>
      <c r="K189" s="45"/>
      <c r="L189" s="45"/>
      <c r="M189" s="45"/>
      <c r="N189" s="530"/>
      <c r="O189" s="530"/>
      <c r="P189" s="530"/>
      <c r="Q189" s="531"/>
      <c r="R189" s="531"/>
      <c r="S189" s="532"/>
      <c r="T189" s="532"/>
      <c r="U189" s="532"/>
      <c r="V189" s="532"/>
      <c r="W189" s="532"/>
      <c r="X189" s="532"/>
      <c r="Y189" s="532"/>
    </row>
    <row r="190" spans="2:25" ht="15.75">
      <c r="B190" s="43"/>
      <c r="C190" s="44"/>
      <c r="D190" s="44"/>
      <c r="E190" s="43"/>
      <c r="F190" s="43"/>
      <c r="G190" s="43"/>
      <c r="H190" s="43"/>
      <c r="I190" s="43"/>
      <c r="J190" s="45"/>
      <c r="K190" s="45"/>
      <c r="L190" s="45"/>
      <c r="M190" s="45"/>
      <c r="N190" s="45"/>
      <c r="O190" s="45"/>
      <c r="P190" s="45"/>
      <c r="Q190" s="9"/>
      <c r="R190" s="9"/>
      <c r="W190" s="8"/>
      <c r="X190" s="8"/>
      <c r="Y190" s="8"/>
    </row>
    <row r="191" spans="2:25" ht="15.75">
      <c r="B191" s="43"/>
      <c r="C191" s="44"/>
      <c r="D191" s="44"/>
      <c r="E191" s="43"/>
      <c r="F191" s="43"/>
      <c r="G191" s="43"/>
      <c r="H191" s="43"/>
      <c r="I191" s="43"/>
      <c r="J191" s="45"/>
      <c r="K191" s="45"/>
      <c r="L191" s="45"/>
      <c r="M191" s="45"/>
      <c r="N191" s="45">
        <f>COUNTIF($C11:$C148,1)</f>
        <v>2</v>
      </c>
      <c r="O191" s="45">
        <f>COUNTIF($C11:$C148,2)</f>
        <v>4</v>
      </c>
      <c r="P191" s="45"/>
      <c r="Q191" s="45">
        <f>COUNTIF($C11:$C148,3)</f>
        <v>3</v>
      </c>
      <c r="R191" s="45">
        <f>COUNTIF($C11:$C148,4)</f>
        <v>4</v>
      </c>
      <c r="W191" s="45">
        <f>COUNTIF($C11:$C148,5)</f>
        <v>3</v>
      </c>
      <c r="X191" s="45">
        <f>COUNTIF($C11:$C148,6)</f>
        <v>2</v>
      </c>
      <c r="Y191" s="8"/>
    </row>
    <row r="192" spans="2:25" ht="15.75">
      <c r="B192" s="43"/>
      <c r="C192" s="44"/>
      <c r="D192" s="44"/>
      <c r="E192" s="43"/>
      <c r="F192" s="43"/>
      <c r="G192" s="43"/>
      <c r="H192" s="43"/>
      <c r="I192" s="43"/>
      <c r="J192" s="45"/>
      <c r="K192" s="45"/>
      <c r="L192" s="45"/>
      <c r="M192" s="45"/>
      <c r="N192" s="45">
        <f>COUNTIF($D11:$D148,1)</f>
        <v>3</v>
      </c>
      <c r="O192" s="45">
        <f>COUNTIF($D11:$D148,2)</f>
        <v>4</v>
      </c>
      <c r="P192" s="45"/>
      <c r="Q192" s="45">
        <f>COUNTIF($D11:$D148,3)</f>
        <v>3</v>
      </c>
      <c r="R192" s="45">
        <f>COUNTIF($D11:$D148,4)</f>
        <v>1</v>
      </c>
      <c r="W192" s="45">
        <f>COUNTIF($D11:$D148,5)</f>
        <v>3</v>
      </c>
      <c r="X192" s="45">
        <f>COUNTIF($D11:$D148,6)</f>
        <v>3</v>
      </c>
      <c r="Y192" s="8"/>
    </row>
    <row r="193" spans="2:25" ht="15.75">
      <c r="B193" s="43"/>
      <c r="C193" s="44"/>
      <c r="D193" s="44"/>
      <c r="E193" s="43"/>
      <c r="F193" s="43"/>
      <c r="G193" s="43"/>
      <c r="H193" s="43"/>
      <c r="I193" s="43"/>
      <c r="J193" s="45"/>
      <c r="K193" s="45"/>
      <c r="L193" s="45"/>
      <c r="M193" s="45"/>
      <c r="N193" s="45"/>
      <c r="O193" s="45"/>
      <c r="P193" s="45"/>
      <c r="Q193" s="9"/>
      <c r="R193" s="9"/>
      <c r="W193" s="8"/>
      <c r="X193" s="8"/>
      <c r="Y193" s="8"/>
    </row>
    <row r="194" spans="2:25" ht="15.75">
      <c r="B194" s="43"/>
      <c r="C194" s="44"/>
      <c r="D194" s="44"/>
      <c r="E194" s="43"/>
      <c r="F194" s="43"/>
      <c r="G194" s="43"/>
      <c r="H194" s="43"/>
      <c r="I194" s="43"/>
      <c r="J194" s="45"/>
      <c r="K194" s="45"/>
      <c r="L194" s="45"/>
      <c r="M194" s="45"/>
      <c r="N194" s="45"/>
      <c r="O194" s="45"/>
      <c r="P194" s="45"/>
      <c r="Q194" s="9"/>
      <c r="R194" s="9"/>
      <c r="W194" s="8"/>
      <c r="X194" s="8"/>
      <c r="Y194" s="8"/>
    </row>
    <row r="195" spans="14:25" ht="15.75">
      <c r="N195" s="8">
        <v>5</v>
      </c>
      <c r="O195" s="8">
        <v>6</v>
      </c>
      <c r="P195" s="8">
        <v>7</v>
      </c>
      <c r="Q195" s="11">
        <v>8</v>
      </c>
      <c r="R195" s="11">
        <v>9</v>
      </c>
      <c r="S195" s="8">
        <v>10</v>
      </c>
      <c r="W195" s="8"/>
      <c r="X195" s="8"/>
      <c r="Y195" s="8"/>
    </row>
    <row r="196" spans="23:25" ht="15.75">
      <c r="W196" s="8"/>
      <c r="X196" s="8"/>
      <c r="Y196" s="8"/>
    </row>
    <row r="197" spans="17:25" ht="15.75">
      <c r="Q197" s="46"/>
      <c r="R197" s="46"/>
      <c r="S197" s="46"/>
      <c r="T197" s="46"/>
      <c r="U197" s="46"/>
      <c r="V197" s="46"/>
      <c r="W197" s="8"/>
      <c r="X197" s="8"/>
      <c r="Y197" s="8"/>
    </row>
    <row r="198" spans="17:25" ht="15.75">
      <c r="Q198" s="9"/>
      <c r="R198" s="9"/>
      <c r="S198" s="9"/>
      <c r="T198" s="9"/>
      <c r="U198" s="9"/>
      <c r="V198" s="9"/>
      <c r="W198" s="8"/>
      <c r="X198" s="8"/>
      <c r="Y198" s="8"/>
    </row>
    <row r="199" spans="17:25" ht="15.75">
      <c r="Q199" s="9"/>
      <c r="R199" s="9"/>
      <c r="S199" s="9"/>
      <c r="T199" s="9"/>
      <c r="U199" s="9"/>
      <c r="V199" s="9"/>
      <c r="W199" s="8"/>
      <c r="X199" s="8"/>
      <c r="Y199" s="8"/>
    </row>
    <row r="200" spans="17:25" ht="15.75">
      <c r="Q200" s="9"/>
      <c r="R200" s="9"/>
      <c r="S200" s="9"/>
      <c r="T200" s="9"/>
      <c r="U200" s="9"/>
      <c r="V200" s="9"/>
      <c r="W200" s="8"/>
      <c r="X200" s="8"/>
      <c r="Y200" s="8"/>
    </row>
    <row r="201" spans="23:25" ht="15.75">
      <c r="W201" s="8"/>
      <c r="X201" s="8"/>
      <c r="Y201" s="8"/>
    </row>
    <row r="202" spans="23:25" ht="15.75">
      <c r="W202" s="8"/>
      <c r="X202" s="8"/>
      <c r="Y202" s="8"/>
    </row>
    <row r="203" spans="23:25" ht="15.75">
      <c r="W203" s="8"/>
      <c r="X203" s="8"/>
      <c r="Y203" s="8"/>
    </row>
    <row r="204" spans="23:25" ht="15.75">
      <c r="W204" s="8"/>
      <c r="X204" s="8"/>
      <c r="Y204" s="8"/>
    </row>
    <row r="205" spans="23:25" ht="15.75">
      <c r="W205" s="8"/>
      <c r="X205" s="8"/>
      <c r="Y205" s="8"/>
    </row>
    <row r="206" spans="23:25" ht="15.75">
      <c r="W206" s="8"/>
      <c r="X206" s="8"/>
      <c r="Y206" s="8"/>
    </row>
    <row r="207" spans="23:25" ht="15.75">
      <c r="W207" s="8"/>
      <c r="X207" s="8"/>
      <c r="Y207" s="8"/>
    </row>
    <row r="208" spans="23:25" ht="15.75">
      <c r="W208" s="8"/>
      <c r="X208" s="8"/>
      <c r="Y208" s="8"/>
    </row>
    <row r="209" spans="23:25" ht="15.75">
      <c r="W209" s="8"/>
      <c r="X209" s="8"/>
      <c r="Y209" s="8"/>
    </row>
    <row r="210" spans="23:25" ht="15.75">
      <c r="W210" s="8"/>
      <c r="X210" s="8"/>
      <c r="Y210" s="8"/>
    </row>
    <row r="211" spans="23:25" ht="15.75">
      <c r="W211" s="8"/>
      <c r="X211" s="8"/>
      <c r="Y211" s="8"/>
    </row>
    <row r="212" spans="23:25" ht="15.75">
      <c r="W212" s="8"/>
      <c r="X212" s="8"/>
      <c r="Y212" s="8"/>
    </row>
    <row r="213" spans="23:25" ht="15.75">
      <c r="W213" s="8"/>
      <c r="X213" s="8"/>
      <c r="Y213" s="8"/>
    </row>
    <row r="214" spans="23:25" ht="15.75">
      <c r="W214" s="8"/>
      <c r="X214" s="8"/>
      <c r="Y214" s="8"/>
    </row>
    <row r="215" spans="23:25" ht="15.75">
      <c r="W215" s="8"/>
      <c r="X215" s="8"/>
      <c r="Y215" s="8"/>
    </row>
    <row r="216" spans="23:25" ht="15.75">
      <c r="W216" s="8"/>
      <c r="X216" s="8"/>
      <c r="Y216" s="8"/>
    </row>
    <row r="217" spans="23:25" ht="15.75">
      <c r="W217" s="8"/>
      <c r="X217" s="8"/>
      <c r="Y217" s="8"/>
    </row>
    <row r="218" spans="23:25" ht="15.75">
      <c r="W218" s="8"/>
      <c r="X218" s="8"/>
      <c r="Y218" s="8"/>
    </row>
    <row r="219" spans="23:25" ht="15.75">
      <c r="W219" s="8"/>
      <c r="X219" s="8"/>
      <c r="Y219" s="8"/>
    </row>
    <row r="220" spans="23:25" ht="15.75">
      <c r="W220" s="8"/>
      <c r="X220" s="8"/>
      <c r="Y220" s="8"/>
    </row>
    <row r="221" spans="23:25" ht="15.75">
      <c r="W221" s="8"/>
      <c r="X221" s="8"/>
      <c r="Y221" s="8"/>
    </row>
    <row r="222" spans="23:25" ht="15.75">
      <c r="W222" s="8"/>
      <c r="X222" s="8"/>
      <c r="Y222" s="8"/>
    </row>
    <row r="223" spans="23:25" ht="15.75">
      <c r="W223" s="8"/>
      <c r="X223" s="8"/>
      <c r="Y223" s="8"/>
    </row>
    <row r="224" spans="23:25" ht="15.75">
      <c r="W224" s="8"/>
      <c r="X224" s="8"/>
      <c r="Y224" s="8"/>
    </row>
    <row r="225" spans="23:25" ht="15.75">
      <c r="W225" s="8"/>
      <c r="X225" s="8"/>
      <c r="Y225" s="8"/>
    </row>
    <row r="226" spans="23:25" ht="15.75">
      <c r="W226" s="8"/>
      <c r="X226" s="8"/>
      <c r="Y226" s="8"/>
    </row>
    <row r="227" spans="23:25" ht="15.75">
      <c r="W227" s="8"/>
      <c r="X227" s="8"/>
      <c r="Y227" s="8"/>
    </row>
    <row r="228" spans="23:25" ht="15.75">
      <c r="W228" s="8"/>
      <c r="X228" s="8"/>
      <c r="Y228" s="8"/>
    </row>
    <row r="229" spans="23:25" ht="15.75">
      <c r="W229" s="8"/>
      <c r="X229" s="8"/>
      <c r="Y229" s="8"/>
    </row>
    <row r="230" spans="23:25" ht="15.75">
      <c r="W230" s="8"/>
      <c r="X230" s="8"/>
      <c r="Y230" s="8"/>
    </row>
    <row r="231" spans="23:25" ht="15.75">
      <c r="W231" s="8"/>
      <c r="X231" s="8"/>
      <c r="Y231" s="8"/>
    </row>
    <row r="232" spans="23:25" ht="15.75">
      <c r="W232" s="8"/>
      <c r="X232" s="8"/>
      <c r="Y232" s="8"/>
    </row>
    <row r="233" spans="23:25" ht="15.75">
      <c r="W233" s="8"/>
      <c r="X233" s="8"/>
      <c r="Y233" s="8"/>
    </row>
    <row r="234" spans="23:25" ht="15.75">
      <c r="W234" s="8"/>
      <c r="X234" s="8"/>
      <c r="Y234" s="8"/>
    </row>
    <row r="235" spans="23:25" ht="15.75">
      <c r="W235" s="8"/>
      <c r="X235" s="8"/>
      <c r="Y235" s="8"/>
    </row>
    <row r="236" spans="23:25" ht="15.75">
      <c r="W236" s="8"/>
      <c r="X236" s="8"/>
      <c r="Y236" s="8"/>
    </row>
    <row r="237" spans="23:25" ht="15.75">
      <c r="W237" s="8"/>
      <c r="X237" s="8"/>
      <c r="Y237" s="8"/>
    </row>
    <row r="238" spans="23:25" ht="15.75">
      <c r="W238" s="8"/>
      <c r="X238" s="8"/>
      <c r="Y238" s="8"/>
    </row>
    <row r="239" spans="23:25" ht="15.75">
      <c r="W239" s="8"/>
      <c r="X239" s="8"/>
      <c r="Y239" s="8"/>
    </row>
    <row r="240" spans="23:25" ht="15.75">
      <c r="W240" s="8"/>
      <c r="X240" s="8"/>
      <c r="Y240" s="8"/>
    </row>
    <row r="241" spans="23:25" ht="15.75">
      <c r="W241" s="8"/>
      <c r="X241" s="8"/>
      <c r="Y241" s="8"/>
    </row>
    <row r="242" spans="23:25" ht="15.75">
      <c r="W242" s="8"/>
      <c r="X242" s="8"/>
      <c r="Y242" s="8"/>
    </row>
    <row r="243" spans="23:25" ht="15.75">
      <c r="W243" s="8"/>
      <c r="X243" s="8"/>
      <c r="Y243" s="8"/>
    </row>
    <row r="244" spans="23:25" ht="15.75">
      <c r="W244" s="8"/>
      <c r="X244" s="8"/>
      <c r="Y244" s="8"/>
    </row>
    <row r="245" spans="23:25" ht="15.75">
      <c r="W245" s="8"/>
      <c r="X245" s="8"/>
      <c r="Y245" s="8"/>
    </row>
    <row r="246" spans="23:25" ht="15.75">
      <c r="W246" s="8"/>
      <c r="X246" s="8"/>
      <c r="Y246" s="8"/>
    </row>
    <row r="247" spans="23:25" ht="15.75">
      <c r="W247" s="8"/>
      <c r="X247" s="8"/>
      <c r="Y247" s="8"/>
    </row>
    <row r="248" spans="23:25" ht="15.75">
      <c r="W248" s="8"/>
      <c r="X248" s="8"/>
      <c r="Y248" s="8"/>
    </row>
    <row r="249" spans="23:25" ht="15.75">
      <c r="W249" s="8"/>
      <c r="X249" s="8"/>
      <c r="Y249" s="8"/>
    </row>
    <row r="250" spans="23:25" ht="15.75">
      <c r="W250" s="8"/>
      <c r="X250" s="8"/>
      <c r="Y250" s="8"/>
    </row>
    <row r="251" spans="23:25" ht="15.75">
      <c r="W251" s="8"/>
      <c r="X251" s="8"/>
      <c r="Y251" s="8"/>
    </row>
    <row r="252" spans="23:25" ht="15.75">
      <c r="W252" s="8"/>
      <c r="X252" s="8"/>
      <c r="Y252" s="8"/>
    </row>
    <row r="253" spans="23:25" ht="15.75">
      <c r="W253" s="8"/>
      <c r="X253" s="8"/>
      <c r="Y253" s="8"/>
    </row>
    <row r="254" spans="23:25" ht="15.75">
      <c r="W254" s="8"/>
      <c r="X254" s="8"/>
      <c r="Y254" s="8"/>
    </row>
    <row r="255" spans="23:25" ht="15.75">
      <c r="W255" s="8"/>
      <c r="X255" s="8"/>
      <c r="Y255" s="8"/>
    </row>
    <row r="256" spans="23:25" ht="15.75">
      <c r="W256" s="8"/>
      <c r="X256" s="8"/>
      <c r="Y256" s="8"/>
    </row>
    <row r="257" spans="23:25" ht="15.75">
      <c r="W257" s="8"/>
      <c r="X257" s="8"/>
      <c r="Y257" s="8"/>
    </row>
    <row r="258" spans="23:25" ht="15.75">
      <c r="W258" s="8"/>
      <c r="X258" s="8"/>
      <c r="Y258" s="8"/>
    </row>
    <row r="259" spans="23:25" ht="15.75">
      <c r="W259" s="8"/>
      <c r="X259" s="8"/>
      <c r="Y259" s="8"/>
    </row>
    <row r="260" spans="23:25" ht="15.75">
      <c r="W260" s="8"/>
      <c r="X260" s="8"/>
      <c r="Y260" s="8"/>
    </row>
    <row r="261" spans="23:25" ht="15.75">
      <c r="W261" s="8"/>
      <c r="X261" s="8"/>
      <c r="Y261" s="8"/>
    </row>
    <row r="262" spans="23:25" ht="15.75">
      <c r="W262" s="8"/>
      <c r="X262" s="8"/>
      <c r="Y262" s="8"/>
    </row>
    <row r="263" spans="23:25" ht="15.75">
      <c r="W263" s="8"/>
      <c r="X263" s="8"/>
      <c r="Y263" s="8"/>
    </row>
    <row r="264" spans="23:25" ht="15.75">
      <c r="W264" s="8"/>
      <c r="X264" s="8"/>
      <c r="Y264" s="8"/>
    </row>
    <row r="265" spans="23:25" ht="15.75">
      <c r="W265" s="8"/>
      <c r="X265" s="8"/>
      <c r="Y265" s="8"/>
    </row>
    <row r="266" spans="23:25" ht="15.75">
      <c r="W266" s="8"/>
      <c r="X266" s="8"/>
      <c r="Y266" s="8"/>
    </row>
    <row r="267" spans="23:25" ht="15.75">
      <c r="W267" s="8"/>
      <c r="X267" s="8"/>
      <c r="Y267" s="8"/>
    </row>
    <row r="268" spans="23:25" ht="15.75">
      <c r="W268" s="8"/>
      <c r="X268" s="8"/>
      <c r="Y268" s="8"/>
    </row>
    <row r="269" spans="23:25" ht="15.75">
      <c r="W269" s="8"/>
      <c r="X269" s="8"/>
      <c r="Y269" s="8"/>
    </row>
    <row r="270" spans="23:25" ht="15.75">
      <c r="W270" s="8"/>
      <c r="X270" s="8"/>
      <c r="Y270" s="8"/>
    </row>
    <row r="271" spans="23:25" ht="15.75">
      <c r="W271" s="8"/>
      <c r="X271" s="8"/>
      <c r="Y271" s="8"/>
    </row>
    <row r="272" spans="23:25" ht="15.75">
      <c r="W272" s="8"/>
      <c r="X272" s="8"/>
      <c r="Y272" s="8"/>
    </row>
    <row r="273" spans="23:25" ht="15.75">
      <c r="W273" s="8"/>
      <c r="X273" s="8"/>
      <c r="Y273" s="8"/>
    </row>
    <row r="274" spans="23:25" ht="15.75">
      <c r="W274" s="8"/>
      <c r="X274" s="8"/>
      <c r="Y274" s="8"/>
    </row>
    <row r="275" spans="23:25" ht="15.75">
      <c r="W275" s="8"/>
      <c r="X275" s="8"/>
      <c r="Y275" s="8"/>
    </row>
    <row r="276" spans="23:25" ht="15.75">
      <c r="W276" s="8"/>
      <c r="X276" s="8"/>
      <c r="Y276" s="8"/>
    </row>
    <row r="277" spans="23:25" ht="15.75">
      <c r="W277" s="8"/>
      <c r="X277" s="8"/>
      <c r="Y277" s="8"/>
    </row>
    <row r="278" spans="23:25" ht="15.75">
      <c r="W278" s="8"/>
      <c r="X278" s="8"/>
      <c r="Y278" s="8"/>
    </row>
    <row r="279" spans="23:25" ht="15.75">
      <c r="W279" s="8"/>
      <c r="X279" s="8"/>
      <c r="Y279" s="8"/>
    </row>
    <row r="280" spans="23:25" ht="15.75">
      <c r="W280" s="8"/>
      <c r="X280" s="8"/>
      <c r="Y280" s="8"/>
    </row>
    <row r="281" spans="23:25" ht="15.75">
      <c r="W281" s="8"/>
      <c r="X281" s="8"/>
      <c r="Y281" s="8"/>
    </row>
    <row r="282" spans="23:25" ht="15.75">
      <c r="W282" s="8"/>
      <c r="X282" s="8"/>
      <c r="Y282" s="8"/>
    </row>
    <row r="283" spans="23:25" ht="15.75">
      <c r="W283" s="8"/>
      <c r="X283" s="8"/>
      <c r="Y283" s="8"/>
    </row>
    <row r="284" spans="23:25" ht="15.75">
      <c r="W284" s="8"/>
      <c r="X284" s="8"/>
      <c r="Y284" s="8"/>
    </row>
    <row r="285" spans="23:25" ht="15.75">
      <c r="W285" s="8"/>
      <c r="X285" s="8"/>
      <c r="Y285" s="8"/>
    </row>
    <row r="286" spans="23:25" ht="15.75">
      <c r="W286" s="8"/>
      <c r="X286" s="8"/>
      <c r="Y286" s="8"/>
    </row>
    <row r="287" spans="23:25" ht="15.75">
      <c r="W287" s="8"/>
      <c r="X287" s="8"/>
      <c r="Y287" s="8"/>
    </row>
    <row r="288" spans="23:25" ht="15.75">
      <c r="W288" s="8"/>
      <c r="X288" s="8"/>
      <c r="Y288" s="8"/>
    </row>
    <row r="289" spans="23:25" ht="15.75">
      <c r="W289" s="8"/>
      <c r="X289" s="8"/>
      <c r="Y289" s="8"/>
    </row>
    <row r="290" spans="23:25" ht="15.75">
      <c r="W290" s="8"/>
      <c r="X290" s="8"/>
      <c r="Y290" s="8"/>
    </row>
    <row r="291" spans="23:25" ht="15.75">
      <c r="W291" s="8"/>
      <c r="X291" s="8"/>
      <c r="Y291" s="8"/>
    </row>
    <row r="292" spans="23:25" ht="15.75">
      <c r="W292" s="8"/>
      <c r="X292" s="8"/>
      <c r="Y292" s="8"/>
    </row>
    <row r="293" spans="23:25" ht="15.75">
      <c r="W293" s="8"/>
      <c r="X293" s="8"/>
      <c r="Y293" s="8"/>
    </row>
    <row r="294" spans="23:25" ht="15.75">
      <c r="W294" s="8"/>
      <c r="X294" s="8"/>
      <c r="Y294" s="8"/>
    </row>
    <row r="295" spans="23:25" ht="15.75">
      <c r="W295" s="8"/>
      <c r="X295" s="8"/>
      <c r="Y295" s="8"/>
    </row>
    <row r="296" spans="23:25" ht="15.75">
      <c r="W296" s="8"/>
      <c r="X296" s="8"/>
      <c r="Y296" s="8"/>
    </row>
    <row r="297" spans="23:25" ht="15.75">
      <c r="W297" s="8"/>
      <c r="X297" s="8"/>
      <c r="Y297" s="8"/>
    </row>
    <row r="298" spans="23:25" ht="15.75">
      <c r="W298" s="8"/>
      <c r="X298" s="8"/>
      <c r="Y298" s="8"/>
    </row>
    <row r="299" spans="23:25" ht="15.75">
      <c r="W299" s="8"/>
      <c r="X299" s="8"/>
      <c r="Y299" s="8"/>
    </row>
    <row r="300" spans="23:25" ht="15.75">
      <c r="W300" s="8"/>
      <c r="X300" s="8"/>
      <c r="Y300" s="8"/>
    </row>
    <row r="301" spans="23:25" ht="15.75">
      <c r="W301" s="8"/>
      <c r="X301" s="8"/>
      <c r="Y301" s="8"/>
    </row>
    <row r="302" spans="23:25" ht="15.75">
      <c r="W302" s="8"/>
      <c r="X302" s="8"/>
      <c r="Y302" s="8"/>
    </row>
    <row r="303" spans="23:25" ht="15.75">
      <c r="W303" s="8"/>
      <c r="X303" s="8"/>
      <c r="Y303" s="8"/>
    </row>
    <row r="304" spans="23:25" ht="15.75">
      <c r="W304" s="8"/>
      <c r="X304" s="8"/>
      <c r="Y304" s="8"/>
    </row>
    <row r="305" spans="23:25" ht="15.75">
      <c r="W305" s="8"/>
      <c r="X305" s="8"/>
      <c r="Y305" s="8"/>
    </row>
    <row r="306" spans="23:25" ht="15.75">
      <c r="W306" s="8"/>
      <c r="X306" s="8"/>
      <c r="Y306" s="8"/>
    </row>
    <row r="307" spans="23:25" ht="15.75">
      <c r="W307" s="8"/>
      <c r="X307" s="8"/>
      <c r="Y307" s="8"/>
    </row>
    <row r="308" spans="23:25" ht="15.75">
      <c r="W308" s="8"/>
      <c r="X308" s="8"/>
      <c r="Y308" s="8"/>
    </row>
    <row r="309" spans="23:25" ht="15.75">
      <c r="W309" s="8"/>
      <c r="X309" s="8"/>
      <c r="Y309" s="8"/>
    </row>
    <row r="310" spans="23:25" ht="15.75">
      <c r="W310" s="8"/>
      <c r="X310" s="8"/>
      <c r="Y310" s="8"/>
    </row>
    <row r="311" spans="23:25" ht="15.75">
      <c r="W311" s="8"/>
      <c r="X311" s="8"/>
      <c r="Y311" s="8"/>
    </row>
    <row r="312" spans="23:25" ht="15.75">
      <c r="W312" s="8"/>
      <c r="X312" s="8"/>
      <c r="Y312" s="8"/>
    </row>
    <row r="313" spans="23:25" ht="15.75">
      <c r="W313" s="8"/>
      <c r="X313" s="8"/>
      <c r="Y313" s="8"/>
    </row>
    <row r="314" spans="23:25" ht="15.75">
      <c r="W314" s="8"/>
      <c r="X314" s="8"/>
      <c r="Y314" s="8"/>
    </row>
    <row r="315" spans="23:25" ht="15.75">
      <c r="W315" s="8"/>
      <c r="X315" s="8"/>
      <c r="Y315" s="8"/>
    </row>
    <row r="316" spans="23:25" ht="15.75">
      <c r="W316" s="8"/>
      <c r="X316" s="8"/>
      <c r="Y316" s="8"/>
    </row>
    <row r="317" spans="23:25" ht="15.75">
      <c r="W317" s="8"/>
      <c r="X317" s="8"/>
      <c r="Y317" s="8"/>
    </row>
    <row r="318" spans="23:25" ht="15.75">
      <c r="W318" s="8"/>
      <c r="X318" s="8"/>
      <c r="Y318" s="8"/>
    </row>
    <row r="319" spans="23:25" ht="15.75">
      <c r="W319" s="8"/>
      <c r="X319" s="8"/>
      <c r="Y319" s="8"/>
    </row>
    <row r="320" spans="23:25" ht="15.75">
      <c r="W320" s="8"/>
      <c r="X320" s="8"/>
      <c r="Y320" s="8"/>
    </row>
    <row r="321" spans="23:25" ht="15.75">
      <c r="W321" s="8"/>
      <c r="X321" s="8"/>
      <c r="Y321" s="8"/>
    </row>
    <row r="322" spans="23:25" ht="15.75">
      <c r="W322" s="8"/>
      <c r="X322" s="8"/>
      <c r="Y322" s="8"/>
    </row>
    <row r="323" spans="23:25" ht="15.75">
      <c r="W323" s="8"/>
      <c r="X323" s="8"/>
      <c r="Y323" s="8"/>
    </row>
    <row r="324" spans="23:25" ht="15.75">
      <c r="W324" s="8"/>
      <c r="X324" s="8"/>
      <c r="Y324" s="8"/>
    </row>
    <row r="325" spans="23:25" ht="15.75">
      <c r="W325" s="8"/>
      <c r="X325" s="8"/>
      <c r="Y325" s="8"/>
    </row>
    <row r="326" spans="23:25" ht="15.75">
      <c r="W326" s="8"/>
      <c r="X326" s="8"/>
      <c r="Y326" s="8"/>
    </row>
    <row r="327" spans="23:25" ht="15.75">
      <c r="W327" s="8"/>
      <c r="X327" s="8"/>
      <c r="Y327" s="8"/>
    </row>
    <row r="328" spans="23:25" ht="15.75">
      <c r="W328" s="8"/>
      <c r="X328" s="8"/>
      <c r="Y328" s="8"/>
    </row>
    <row r="329" spans="23:25" ht="15.75">
      <c r="W329" s="8"/>
      <c r="X329" s="8"/>
      <c r="Y329" s="8"/>
    </row>
    <row r="330" spans="23:25" ht="15.75">
      <c r="W330" s="8"/>
      <c r="X330" s="8"/>
      <c r="Y330" s="8"/>
    </row>
    <row r="331" spans="23:25" ht="15.75">
      <c r="W331" s="8"/>
      <c r="X331" s="8"/>
      <c r="Y331" s="8"/>
    </row>
    <row r="332" spans="23:25" ht="15.75">
      <c r="W332" s="8"/>
      <c r="X332" s="8"/>
      <c r="Y332" s="8"/>
    </row>
    <row r="333" spans="23:25" ht="15.75">
      <c r="W333" s="8"/>
      <c r="X333" s="8"/>
      <c r="Y333" s="8"/>
    </row>
    <row r="334" spans="23:25" ht="15.75">
      <c r="W334" s="8"/>
      <c r="X334" s="8"/>
      <c r="Y334" s="8"/>
    </row>
    <row r="335" spans="23:25" ht="15.75">
      <c r="W335" s="8"/>
      <c r="X335" s="8"/>
      <c r="Y335" s="8"/>
    </row>
    <row r="336" spans="23:25" ht="15.75">
      <c r="W336" s="8"/>
      <c r="X336" s="8"/>
      <c r="Y336" s="8"/>
    </row>
    <row r="337" spans="23:25" ht="15.75">
      <c r="W337" s="8"/>
      <c r="X337" s="8"/>
      <c r="Y337" s="8"/>
    </row>
    <row r="338" spans="23:25" ht="15.75">
      <c r="W338" s="8"/>
      <c r="X338" s="8"/>
      <c r="Y338" s="8"/>
    </row>
    <row r="339" spans="23:25" ht="15.75">
      <c r="W339" s="8"/>
      <c r="X339" s="8"/>
      <c r="Y339" s="8"/>
    </row>
    <row r="340" spans="23:25" ht="15.75">
      <c r="W340" s="8"/>
      <c r="X340" s="8"/>
      <c r="Y340" s="8"/>
    </row>
    <row r="341" spans="23:25" ht="15.75">
      <c r="W341" s="8"/>
      <c r="X341" s="8"/>
      <c r="Y341" s="8"/>
    </row>
    <row r="342" spans="23:25" ht="15.75">
      <c r="W342" s="8"/>
      <c r="X342" s="8"/>
      <c r="Y342" s="8"/>
    </row>
    <row r="343" spans="23:25" ht="15.75">
      <c r="W343" s="8"/>
      <c r="X343" s="8"/>
      <c r="Y343" s="8"/>
    </row>
    <row r="344" spans="23:25" ht="15.75">
      <c r="W344" s="8"/>
      <c r="X344" s="8"/>
      <c r="Y344" s="8"/>
    </row>
    <row r="345" spans="23:25" ht="15.75">
      <c r="W345" s="8"/>
      <c r="X345" s="8"/>
      <c r="Y345" s="8"/>
    </row>
    <row r="346" spans="23:25" ht="15.75">
      <c r="W346" s="8"/>
      <c r="X346" s="8"/>
      <c r="Y346" s="8"/>
    </row>
    <row r="347" spans="23:25" ht="15.75">
      <c r="W347" s="8"/>
      <c r="X347" s="8"/>
      <c r="Y347" s="8"/>
    </row>
    <row r="348" spans="23:25" ht="15.75">
      <c r="W348" s="8"/>
      <c r="X348" s="8"/>
      <c r="Y348" s="8"/>
    </row>
    <row r="349" spans="23:25" ht="15.75">
      <c r="W349" s="8"/>
      <c r="X349" s="8"/>
      <c r="Y349" s="8"/>
    </row>
    <row r="350" spans="23:25" ht="15.75">
      <c r="W350" s="8"/>
      <c r="X350" s="8"/>
      <c r="Y350" s="8"/>
    </row>
    <row r="351" spans="23:25" ht="15.75">
      <c r="W351" s="8"/>
      <c r="X351" s="8"/>
      <c r="Y351" s="8"/>
    </row>
    <row r="352" spans="23:25" ht="15.75">
      <c r="W352" s="8"/>
      <c r="X352" s="8"/>
      <c r="Y352" s="8"/>
    </row>
    <row r="353" spans="23:25" ht="15.75">
      <c r="W353" s="8"/>
      <c r="X353" s="8"/>
      <c r="Y353" s="8"/>
    </row>
    <row r="354" spans="23:25" ht="15.75">
      <c r="W354" s="8"/>
      <c r="X354" s="8"/>
      <c r="Y354" s="8"/>
    </row>
    <row r="355" spans="23:25" ht="15.75">
      <c r="W355" s="8"/>
      <c r="X355" s="8"/>
      <c r="Y355" s="8"/>
    </row>
    <row r="356" spans="23:25" ht="15.75">
      <c r="W356" s="8"/>
      <c r="X356" s="8"/>
      <c r="Y356" s="8"/>
    </row>
    <row r="357" spans="23:25" ht="15.75">
      <c r="W357" s="8"/>
      <c r="X357" s="8"/>
      <c r="Y357" s="8"/>
    </row>
    <row r="358" spans="23:25" ht="15.75">
      <c r="W358" s="8"/>
      <c r="X358" s="8"/>
      <c r="Y358" s="8"/>
    </row>
    <row r="359" spans="23:25" ht="15.75">
      <c r="W359" s="8"/>
      <c r="X359" s="8"/>
      <c r="Y359" s="8"/>
    </row>
    <row r="360" spans="23:25" ht="15.75">
      <c r="W360" s="8"/>
      <c r="X360" s="8"/>
      <c r="Y360" s="8"/>
    </row>
    <row r="361" spans="23:25" ht="15.75">
      <c r="W361" s="8"/>
      <c r="X361" s="8"/>
      <c r="Y361" s="8"/>
    </row>
    <row r="362" spans="23:25" ht="15.75">
      <c r="W362" s="8"/>
      <c r="X362" s="8"/>
      <c r="Y362" s="8"/>
    </row>
    <row r="363" spans="23:25" ht="15.75">
      <c r="W363" s="8"/>
      <c r="X363" s="8"/>
      <c r="Y363" s="8"/>
    </row>
    <row r="364" spans="23:25" ht="15.75">
      <c r="W364" s="8"/>
      <c r="X364" s="8"/>
      <c r="Y364" s="8"/>
    </row>
    <row r="365" spans="23:25" ht="15.75">
      <c r="W365" s="8"/>
      <c r="X365" s="8"/>
      <c r="Y365" s="8"/>
    </row>
    <row r="366" spans="23:25" ht="15.75">
      <c r="W366" s="8"/>
      <c r="X366" s="8"/>
      <c r="Y366" s="8"/>
    </row>
    <row r="367" spans="23:25" ht="15.75">
      <c r="W367" s="8"/>
      <c r="X367" s="8"/>
      <c r="Y367" s="8"/>
    </row>
    <row r="368" spans="23:25" ht="15.75">
      <c r="W368" s="8"/>
      <c r="X368" s="8"/>
      <c r="Y368" s="8"/>
    </row>
    <row r="369" spans="23:25" ht="15.75">
      <c r="W369" s="8"/>
      <c r="X369" s="8"/>
      <c r="Y369" s="8"/>
    </row>
    <row r="370" spans="23:25" ht="15.75">
      <c r="W370" s="8"/>
      <c r="X370" s="8"/>
      <c r="Y370" s="8"/>
    </row>
    <row r="371" spans="23:25" ht="15.75">
      <c r="W371" s="8"/>
      <c r="X371" s="8"/>
      <c r="Y371" s="8"/>
    </row>
    <row r="372" spans="23:25" ht="15.75">
      <c r="W372" s="8"/>
      <c r="X372" s="8"/>
      <c r="Y372" s="8"/>
    </row>
    <row r="373" spans="23:25" ht="15.75">
      <c r="W373" s="8"/>
      <c r="X373" s="8"/>
      <c r="Y373" s="8"/>
    </row>
    <row r="374" spans="23:25" ht="15.75">
      <c r="W374" s="8"/>
      <c r="X374" s="8"/>
      <c r="Y374" s="8"/>
    </row>
    <row r="375" spans="23:25" ht="15.75">
      <c r="W375" s="8"/>
      <c r="X375" s="8"/>
      <c r="Y375" s="8"/>
    </row>
    <row r="376" spans="23:25" ht="15.75">
      <c r="W376" s="8"/>
      <c r="X376" s="8"/>
      <c r="Y376" s="8"/>
    </row>
    <row r="377" spans="23:25" ht="15.75">
      <c r="W377" s="8"/>
      <c r="X377" s="8"/>
      <c r="Y377" s="8"/>
    </row>
    <row r="378" spans="23:25" ht="15.75">
      <c r="W378" s="8"/>
      <c r="X378" s="8"/>
      <c r="Y378" s="8"/>
    </row>
    <row r="379" spans="23:25" ht="15.75">
      <c r="W379" s="8"/>
      <c r="X379" s="8"/>
      <c r="Y379" s="8"/>
    </row>
    <row r="380" spans="23:25" ht="15.75">
      <c r="W380" s="8"/>
      <c r="X380" s="8"/>
      <c r="Y380" s="8"/>
    </row>
    <row r="381" spans="23:25" ht="15.75">
      <c r="W381" s="8"/>
      <c r="X381" s="8"/>
      <c r="Y381" s="8"/>
    </row>
    <row r="382" spans="23:25" ht="15.75">
      <c r="W382" s="8"/>
      <c r="X382" s="8"/>
      <c r="Y382" s="8"/>
    </row>
    <row r="383" spans="23:25" ht="15.75">
      <c r="W383" s="8"/>
      <c r="X383" s="8"/>
      <c r="Y383" s="8"/>
    </row>
    <row r="384" spans="23:25" ht="15.75">
      <c r="W384" s="8"/>
      <c r="X384" s="8"/>
      <c r="Y384" s="8"/>
    </row>
    <row r="385" spans="23:25" ht="15.75">
      <c r="W385" s="8"/>
      <c r="X385" s="8"/>
      <c r="Y385" s="8"/>
    </row>
    <row r="386" spans="23:25" ht="15.75">
      <c r="W386" s="8"/>
      <c r="X386" s="8"/>
      <c r="Y386" s="8"/>
    </row>
    <row r="387" spans="23:25" ht="15.75">
      <c r="W387" s="8"/>
      <c r="X387" s="8"/>
      <c r="Y387" s="8"/>
    </row>
    <row r="388" spans="23:25" ht="15.75">
      <c r="W388" s="8"/>
      <c r="X388" s="8"/>
      <c r="Y388" s="8"/>
    </row>
    <row r="389" spans="23:25" ht="15.75">
      <c r="W389" s="8"/>
      <c r="X389" s="8"/>
      <c r="Y389" s="8"/>
    </row>
    <row r="390" spans="23:25" ht="15.75">
      <c r="W390" s="8"/>
      <c r="X390" s="8"/>
      <c r="Y390" s="8"/>
    </row>
    <row r="391" spans="23:25" ht="15.75">
      <c r="W391" s="8"/>
      <c r="X391" s="8"/>
      <c r="Y391" s="8"/>
    </row>
    <row r="392" spans="23:25" ht="15.75">
      <c r="W392" s="8"/>
      <c r="X392" s="8"/>
      <c r="Y392" s="8"/>
    </row>
    <row r="393" spans="23:25" ht="15.75">
      <c r="W393" s="8"/>
      <c r="X393" s="8"/>
      <c r="Y393" s="8"/>
    </row>
    <row r="394" spans="23:25" ht="15.75">
      <c r="W394" s="8"/>
      <c r="X394" s="8"/>
      <c r="Y394" s="8"/>
    </row>
    <row r="395" spans="23:25" ht="15.75">
      <c r="W395" s="8"/>
      <c r="X395" s="8"/>
      <c r="Y395" s="8"/>
    </row>
    <row r="396" spans="23:25" ht="15.75">
      <c r="W396" s="8"/>
      <c r="X396" s="8"/>
      <c r="Y396" s="8"/>
    </row>
    <row r="397" spans="23:25" ht="15.75">
      <c r="W397" s="8"/>
      <c r="X397" s="8"/>
      <c r="Y397" s="8"/>
    </row>
    <row r="398" spans="23:25" ht="15.75">
      <c r="W398" s="8"/>
      <c r="X398" s="8"/>
      <c r="Y398" s="8"/>
    </row>
    <row r="399" spans="23:25" ht="15.75">
      <c r="W399" s="8"/>
      <c r="X399" s="8"/>
      <c r="Y399" s="8"/>
    </row>
    <row r="400" spans="23:25" ht="15.75">
      <c r="W400" s="8"/>
      <c r="X400" s="8"/>
      <c r="Y400" s="8"/>
    </row>
    <row r="401" spans="23:25" ht="15.75">
      <c r="W401" s="8"/>
      <c r="X401" s="8"/>
      <c r="Y401" s="8"/>
    </row>
    <row r="402" spans="23:25" ht="15.75">
      <c r="W402" s="8"/>
      <c r="X402" s="8"/>
      <c r="Y402" s="8"/>
    </row>
    <row r="403" spans="23:25" ht="15.75">
      <c r="W403" s="8"/>
      <c r="X403" s="8"/>
      <c r="Y403" s="8"/>
    </row>
    <row r="404" spans="23:25" ht="15.75">
      <c r="W404" s="8"/>
      <c r="X404" s="8"/>
      <c r="Y404" s="8"/>
    </row>
    <row r="405" spans="23:25" ht="15.75">
      <c r="W405" s="8"/>
      <c r="X405" s="8"/>
      <c r="Y405" s="8"/>
    </row>
    <row r="406" spans="23:25" ht="15.75">
      <c r="W406" s="8"/>
      <c r="X406" s="8"/>
      <c r="Y406" s="8"/>
    </row>
    <row r="407" spans="23:25" ht="15.75">
      <c r="W407" s="8"/>
      <c r="X407" s="8"/>
      <c r="Y407" s="8"/>
    </row>
    <row r="408" spans="23:25" ht="15.75">
      <c r="W408" s="8"/>
      <c r="X408" s="8"/>
      <c r="Y408" s="8"/>
    </row>
    <row r="409" spans="23:25" ht="15.75">
      <c r="W409" s="8"/>
      <c r="X409" s="8"/>
      <c r="Y409" s="8"/>
    </row>
    <row r="410" spans="23:25" ht="15.75">
      <c r="W410" s="8"/>
      <c r="X410" s="8"/>
      <c r="Y410" s="8"/>
    </row>
    <row r="411" spans="23:25" ht="15.75">
      <c r="W411" s="8"/>
      <c r="X411" s="8"/>
      <c r="Y411" s="8"/>
    </row>
    <row r="412" spans="23:25" ht="15.75">
      <c r="W412" s="8"/>
      <c r="X412" s="8"/>
      <c r="Y412" s="8"/>
    </row>
    <row r="413" spans="23:25" ht="15.75">
      <c r="W413" s="8"/>
      <c r="X413" s="8"/>
      <c r="Y413" s="8"/>
    </row>
    <row r="414" spans="23:25" ht="15.75">
      <c r="W414" s="8"/>
      <c r="X414" s="8"/>
      <c r="Y414" s="8"/>
    </row>
    <row r="415" spans="23:25" ht="15.75">
      <c r="W415" s="8"/>
      <c r="X415" s="8"/>
      <c r="Y415" s="8"/>
    </row>
    <row r="416" spans="23:25" ht="15.75">
      <c r="W416" s="8"/>
      <c r="X416" s="8"/>
      <c r="Y416" s="8"/>
    </row>
    <row r="417" spans="23:25" ht="15.75">
      <c r="W417" s="8"/>
      <c r="X417" s="8"/>
      <c r="Y417" s="8"/>
    </row>
    <row r="418" spans="23:25" ht="15.75">
      <c r="W418" s="8"/>
      <c r="X418" s="8"/>
      <c r="Y418" s="8"/>
    </row>
    <row r="419" spans="23:25" ht="15.75">
      <c r="W419" s="8"/>
      <c r="X419" s="8"/>
      <c r="Y419" s="8"/>
    </row>
    <row r="420" spans="23:25" ht="15.75">
      <c r="W420" s="8"/>
      <c r="X420" s="8"/>
      <c r="Y420" s="8"/>
    </row>
    <row r="421" spans="23:25" ht="15.75">
      <c r="W421" s="8"/>
      <c r="X421" s="8"/>
      <c r="Y421" s="8"/>
    </row>
    <row r="422" spans="23:25" ht="15.75">
      <c r="W422" s="8"/>
      <c r="X422" s="8"/>
      <c r="Y422" s="8"/>
    </row>
    <row r="423" spans="23:25" ht="15.75">
      <c r="W423" s="8"/>
      <c r="X423" s="8"/>
      <c r="Y423" s="8"/>
    </row>
    <row r="424" spans="23:25" ht="15.75">
      <c r="W424" s="8"/>
      <c r="X424" s="8"/>
      <c r="Y424" s="8"/>
    </row>
    <row r="425" spans="23:25" ht="15.75">
      <c r="W425" s="8"/>
      <c r="X425" s="8"/>
      <c r="Y425" s="8"/>
    </row>
    <row r="426" spans="23:25" ht="15.75">
      <c r="W426" s="8"/>
      <c r="X426" s="8"/>
      <c r="Y426" s="8"/>
    </row>
    <row r="427" spans="23:25" ht="15.75">
      <c r="W427" s="8"/>
      <c r="X427" s="8"/>
      <c r="Y427" s="8"/>
    </row>
    <row r="428" spans="23:25" ht="15.75">
      <c r="W428" s="8"/>
      <c r="X428" s="8"/>
      <c r="Y428" s="8"/>
    </row>
    <row r="429" spans="23:25" ht="15.75">
      <c r="W429" s="8"/>
      <c r="X429" s="8"/>
      <c r="Y429" s="8"/>
    </row>
    <row r="430" spans="23:25" ht="15.75">
      <c r="W430" s="8"/>
      <c r="X430" s="8"/>
      <c r="Y430" s="8"/>
    </row>
    <row r="431" spans="23:25" ht="15.75">
      <c r="W431" s="8"/>
      <c r="X431" s="8"/>
      <c r="Y431" s="8"/>
    </row>
    <row r="432" spans="23:25" ht="15.75">
      <c r="W432" s="8"/>
      <c r="X432" s="8"/>
      <c r="Y432" s="8"/>
    </row>
    <row r="433" spans="23:25" ht="15.75">
      <c r="W433" s="8"/>
      <c r="X433" s="8"/>
      <c r="Y433" s="8"/>
    </row>
    <row r="434" spans="23:25" ht="15.75">
      <c r="W434" s="8"/>
      <c r="X434" s="8"/>
      <c r="Y434" s="8"/>
    </row>
    <row r="435" spans="23:25" ht="15.75">
      <c r="W435" s="8"/>
      <c r="X435" s="8"/>
      <c r="Y435" s="8"/>
    </row>
    <row r="436" spans="23:25" ht="15.75">
      <c r="W436" s="8"/>
      <c r="X436" s="8"/>
      <c r="Y436" s="8"/>
    </row>
    <row r="437" spans="23:25" ht="15.75">
      <c r="W437" s="8"/>
      <c r="X437" s="8"/>
      <c r="Y437" s="8"/>
    </row>
    <row r="438" spans="23:25" ht="15.75">
      <c r="W438" s="8"/>
      <c r="X438" s="8"/>
      <c r="Y438" s="8"/>
    </row>
    <row r="439" spans="23:25" ht="15.75">
      <c r="W439" s="8"/>
      <c r="X439" s="8"/>
      <c r="Y439" s="8"/>
    </row>
    <row r="440" spans="23:25" ht="15.75">
      <c r="W440" s="8"/>
      <c r="X440" s="8"/>
      <c r="Y440" s="8"/>
    </row>
    <row r="441" spans="23:25" ht="15.75">
      <c r="W441" s="8"/>
      <c r="X441" s="8"/>
      <c r="Y441" s="8"/>
    </row>
    <row r="442" spans="23:25" ht="15.75">
      <c r="W442" s="8"/>
      <c r="X442" s="8"/>
      <c r="Y442" s="8"/>
    </row>
    <row r="443" spans="23:25" ht="15.75">
      <c r="W443" s="8"/>
      <c r="X443" s="8"/>
      <c r="Y443" s="8"/>
    </row>
    <row r="444" spans="23:25" ht="15.75">
      <c r="W444" s="8"/>
      <c r="X444" s="8"/>
      <c r="Y444" s="8"/>
    </row>
    <row r="445" spans="23:25" ht="15.75">
      <c r="W445" s="8"/>
      <c r="X445" s="8"/>
      <c r="Y445" s="8"/>
    </row>
    <row r="446" spans="23:25" ht="15.75">
      <c r="W446" s="8"/>
      <c r="X446" s="8"/>
      <c r="Y446" s="8"/>
    </row>
    <row r="447" spans="23:25" ht="15.75">
      <c r="W447" s="8"/>
      <c r="X447" s="8"/>
      <c r="Y447" s="8"/>
    </row>
    <row r="448" spans="23:25" ht="15.75">
      <c r="W448" s="8"/>
      <c r="X448" s="8"/>
      <c r="Y448" s="8"/>
    </row>
    <row r="449" spans="23:25" ht="15.75">
      <c r="W449" s="8"/>
      <c r="X449" s="8"/>
      <c r="Y449" s="8"/>
    </row>
    <row r="450" spans="23:25" ht="15.75">
      <c r="W450" s="8"/>
      <c r="X450" s="8"/>
      <c r="Y450" s="8"/>
    </row>
    <row r="451" spans="23:25" ht="15.75">
      <c r="W451" s="8"/>
      <c r="X451" s="8"/>
      <c r="Y451" s="8"/>
    </row>
    <row r="452" spans="23:25" ht="15.75">
      <c r="W452" s="8"/>
      <c r="X452" s="8"/>
      <c r="Y452" s="8"/>
    </row>
    <row r="453" spans="23:25" ht="15.75">
      <c r="W453" s="8"/>
      <c r="X453" s="8"/>
      <c r="Y453" s="8"/>
    </row>
    <row r="454" spans="23:25" ht="15.75">
      <c r="W454" s="8"/>
      <c r="X454" s="8"/>
      <c r="Y454" s="8"/>
    </row>
    <row r="455" spans="23:25" ht="15.75">
      <c r="W455" s="8"/>
      <c r="X455" s="8"/>
      <c r="Y455" s="8"/>
    </row>
    <row r="456" spans="23:25" ht="15.75">
      <c r="W456" s="8"/>
      <c r="X456" s="8"/>
      <c r="Y456" s="8"/>
    </row>
    <row r="457" spans="23:25" ht="15.75">
      <c r="W457" s="8"/>
      <c r="X457" s="8"/>
      <c r="Y457" s="8"/>
    </row>
    <row r="458" spans="23:25" ht="15.75">
      <c r="W458" s="8"/>
      <c r="X458" s="8"/>
      <c r="Y458" s="8"/>
    </row>
    <row r="459" spans="23:25" ht="15.75">
      <c r="W459" s="8"/>
      <c r="X459" s="8"/>
      <c r="Y459" s="8"/>
    </row>
    <row r="460" spans="23:25" ht="15.75">
      <c r="W460" s="8"/>
      <c r="X460" s="8"/>
      <c r="Y460" s="8"/>
    </row>
    <row r="461" spans="23:25" ht="15.75">
      <c r="W461" s="8"/>
      <c r="X461" s="8"/>
      <c r="Y461" s="8"/>
    </row>
    <row r="462" spans="23:25" ht="15.75">
      <c r="W462" s="8"/>
      <c r="X462" s="8"/>
      <c r="Y462" s="8"/>
    </row>
    <row r="463" spans="23:25" ht="15.75">
      <c r="W463" s="8"/>
      <c r="X463" s="8"/>
      <c r="Y463" s="8"/>
    </row>
    <row r="464" spans="23:25" ht="15.75">
      <c r="W464" s="8"/>
      <c r="X464" s="8"/>
      <c r="Y464" s="8"/>
    </row>
    <row r="465" spans="23:25" ht="15.75">
      <c r="W465" s="8"/>
      <c r="X465" s="8"/>
      <c r="Y465" s="8"/>
    </row>
    <row r="466" spans="23:25" ht="15.75">
      <c r="W466" s="8"/>
      <c r="X466" s="8"/>
      <c r="Y466" s="8"/>
    </row>
    <row r="467" spans="23:25" ht="15.75">
      <c r="W467" s="8"/>
      <c r="X467" s="8"/>
      <c r="Y467" s="8"/>
    </row>
    <row r="468" spans="23:25" ht="15.75">
      <c r="W468" s="8"/>
      <c r="X468" s="8"/>
      <c r="Y468" s="8"/>
    </row>
    <row r="469" spans="23:25" ht="15.75">
      <c r="W469" s="8"/>
      <c r="X469" s="8"/>
      <c r="Y469" s="8"/>
    </row>
    <row r="470" spans="23:25" ht="15.75">
      <c r="W470" s="8"/>
      <c r="X470" s="8"/>
      <c r="Y470" s="8"/>
    </row>
    <row r="471" spans="23:25" ht="15.75">
      <c r="W471" s="8"/>
      <c r="X471" s="8"/>
      <c r="Y471" s="8"/>
    </row>
    <row r="472" spans="23:25" ht="15.75">
      <c r="W472" s="8"/>
      <c r="X472" s="8"/>
      <c r="Y472" s="8"/>
    </row>
    <row r="473" spans="23:25" ht="15.75">
      <c r="W473" s="8"/>
      <c r="X473" s="8"/>
      <c r="Y473" s="8"/>
    </row>
    <row r="474" spans="23:25" ht="15.75">
      <c r="W474" s="8"/>
      <c r="X474" s="8"/>
      <c r="Y474" s="8"/>
    </row>
    <row r="475" spans="23:25" ht="15.75">
      <c r="W475" s="8"/>
      <c r="X475" s="8"/>
      <c r="Y475" s="8"/>
    </row>
    <row r="476" spans="23:25" ht="15.75">
      <c r="W476" s="8"/>
      <c r="X476" s="8"/>
      <c r="Y476" s="8"/>
    </row>
    <row r="477" spans="23:25" ht="15.75">
      <c r="W477" s="8"/>
      <c r="X477" s="8"/>
      <c r="Y477" s="8"/>
    </row>
    <row r="478" spans="23:25" ht="15.75">
      <c r="W478" s="8"/>
      <c r="X478" s="8"/>
      <c r="Y478" s="8"/>
    </row>
    <row r="479" spans="23:25" ht="15.75">
      <c r="W479" s="8"/>
      <c r="X479" s="8"/>
      <c r="Y479" s="8"/>
    </row>
    <row r="480" spans="23:25" ht="15.75">
      <c r="W480" s="8"/>
      <c r="X480" s="8"/>
      <c r="Y480" s="8"/>
    </row>
    <row r="481" spans="23:25" ht="15.75">
      <c r="W481" s="8"/>
      <c r="X481" s="8"/>
      <c r="Y481" s="8"/>
    </row>
    <row r="482" spans="23:25" ht="15.75">
      <c r="W482" s="8"/>
      <c r="X482" s="8"/>
      <c r="Y482" s="8"/>
    </row>
    <row r="483" spans="23:25" ht="15.75">
      <c r="W483" s="8"/>
      <c r="X483" s="8"/>
      <c r="Y483" s="8"/>
    </row>
    <row r="484" spans="23:25" ht="15.75">
      <c r="W484" s="8"/>
      <c r="X484" s="8"/>
      <c r="Y484" s="8"/>
    </row>
    <row r="485" spans="23:25" ht="15.75">
      <c r="W485" s="8"/>
      <c r="X485" s="8"/>
      <c r="Y485" s="8"/>
    </row>
    <row r="486" spans="23:25" ht="15.75">
      <c r="W486" s="8"/>
      <c r="X486" s="8"/>
      <c r="Y486" s="8"/>
    </row>
    <row r="487" spans="23:25" ht="15.75">
      <c r="W487" s="8"/>
      <c r="X487" s="8"/>
      <c r="Y487" s="8"/>
    </row>
    <row r="488" spans="23:25" ht="15.75">
      <c r="W488" s="8"/>
      <c r="X488" s="8"/>
      <c r="Y488" s="8"/>
    </row>
    <row r="489" spans="23:25" ht="15.75">
      <c r="W489" s="8"/>
      <c r="X489" s="8"/>
      <c r="Y489" s="8"/>
    </row>
    <row r="490" spans="23:25" ht="15.75">
      <c r="W490" s="8"/>
      <c r="X490" s="8"/>
      <c r="Y490" s="8"/>
    </row>
    <row r="491" spans="23:25" ht="15.75">
      <c r="W491" s="8"/>
      <c r="X491" s="8"/>
      <c r="Y491" s="8"/>
    </row>
    <row r="492" spans="23:25" ht="15.75">
      <c r="W492" s="8"/>
      <c r="X492" s="8"/>
      <c r="Y492" s="8"/>
    </row>
    <row r="493" spans="23:25" ht="15.75">
      <c r="W493" s="8"/>
      <c r="X493" s="8"/>
      <c r="Y493" s="8"/>
    </row>
    <row r="494" spans="23:25" ht="15.75">
      <c r="W494" s="8"/>
      <c r="X494" s="8"/>
      <c r="Y494" s="8"/>
    </row>
    <row r="495" spans="23:25" ht="15.75">
      <c r="W495" s="8"/>
      <c r="X495" s="8"/>
      <c r="Y495" s="8"/>
    </row>
    <row r="496" spans="23:25" ht="15.75">
      <c r="W496" s="8"/>
      <c r="X496" s="8"/>
      <c r="Y496" s="8"/>
    </row>
    <row r="497" spans="23:25" ht="15.75">
      <c r="W497" s="8"/>
      <c r="X497" s="8"/>
      <c r="Y497" s="8"/>
    </row>
    <row r="498" spans="23:25" ht="15.75">
      <c r="W498" s="8"/>
      <c r="X498" s="8"/>
      <c r="Y498" s="8"/>
    </row>
    <row r="499" spans="23:25" ht="15.75">
      <c r="W499" s="8"/>
      <c r="X499" s="8"/>
      <c r="Y499" s="8"/>
    </row>
    <row r="500" spans="23:25" ht="15.75">
      <c r="W500" s="8"/>
      <c r="X500" s="8"/>
      <c r="Y500" s="8"/>
    </row>
    <row r="501" spans="23:25" ht="15.75">
      <c r="W501" s="8"/>
      <c r="X501" s="8"/>
      <c r="Y501" s="8"/>
    </row>
    <row r="502" spans="23:25" ht="15.75">
      <c r="W502" s="8"/>
      <c r="X502" s="8"/>
      <c r="Y502" s="8"/>
    </row>
    <row r="503" spans="23:25" ht="15.75">
      <c r="W503" s="8"/>
      <c r="X503" s="8"/>
      <c r="Y503" s="8"/>
    </row>
    <row r="504" spans="23:25" ht="15.75">
      <c r="W504" s="8"/>
      <c r="X504" s="8"/>
      <c r="Y504" s="8"/>
    </row>
    <row r="505" spans="23:25" ht="15.75">
      <c r="W505" s="8"/>
      <c r="X505" s="8"/>
      <c r="Y505" s="8"/>
    </row>
    <row r="506" spans="23:25" ht="15.75">
      <c r="W506" s="8"/>
      <c r="X506" s="8"/>
      <c r="Y506" s="8"/>
    </row>
    <row r="507" spans="23:25" ht="15.75">
      <c r="W507" s="8"/>
      <c r="X507" s="8"/>
      <c r="Y507" s="8"/>
    </row>
    <row r="508" spans="23:25" ht="15.75">
      <c r="W508" s="8"/>
      <c r="X508" s="8"/>
      <c r="Y508" s="8"/>
    </row>
    <row r="509" spans="23:25" ht="15.75">
      <c r="W509" s="8"/>
      <c r="X509" s="8"/>
      <c r="Y509" s="8"/>
    </row>
    <row r="510" spans="23:25" ht="15.75">
      <c r="W510" s="8"/>
      <c r="X510" s="8"/>
      <c r="Y510" s="8"/>
    </row>
    <row r="511" spans="23:25" ht="15.75">
      <c r="W511" s="8"/>
      <c r="X511" s="8"/>
      <c r="Y511" s="8"/>
    </row>
    <row r="512" spans="23:25" ht="15.75">
      <c r="W512" s="8"/>
      <c r="X512" s="8"/>
      <c r="Y512" s="8"/>
    </row>
    <row r="513" spans="23:25" ht="15.75">
      <c r="W513" s="8"/>
      <c r="X513" s="8"/>
      <c r="Y513" s="8"/>
    </row>
    <row r="514" spans="23:25" ht="15.75">
      <c r="W514" s="8"/>
      <c r="X514" s="8"/>
      <c r="Y514" s="8"/>
    </row>
    <row r="515" spans="23:25" ht="15.75">
      <c r="W515" s="8"/>
      <c r="X515" s="8"/>
      <c r="Y515" s="8"/>
    </row>
    <row r="516" spans="23:25" ht="15.75">
      <c r="W516" s="8"/>
      <c r="X516" s="8"/>
      <c r="Y516" s="8"/>
    </row>
    <row r="517" spans="23:25" ht="15.75">
      <c r="W517" s="8"/>
      <c r="X517" s="8"/>
      <c r="Y517" s="8"/>
    </row>
    <row r="518" spans="23:25" ht="15.75">
      <c r="W518" s="8"/>
      <c r="X518" s="8"/>
      <c r="Y518" s="8"/>
    </row>
    <row r="519" spans="23:25" ht="15.75">
      <c r="W519" s="8"/>
      <c r="X519" s="8"/>
      <c r="Y519" s="8"/>
    </row>
    <row r="520" spans="23:25" ht="15.75">
      <c r="W520" s="8"/>
      <c r="X520" s="8"/>
      <c r="Y520" s="8"/>
    </row>
    <row r="521" spans="23:25" ht="15.75">
      <c r="W521" s="8"/>
      <c r="X521" s="8"/>
      <c r="Y521" s="8"/>
    </row>
    <row r="522" spans="23:25" ht="15.75">
      <c r="W522" s="8"/>
      <c r="X522" s="8"/>
      <c r="Y522" s="8"/>
    </row>
    <row r="523" spans="23:25" ht="15.75">
      <c r="W523" s="8"/>
      <c r="X523" s="8"/>
      <c r="Y523" s="8"/>
    </row>
    <row r="524" spans="23:25" ht="15.75">
      <c r="W524" s="8"/>
      <c r="X524" s="8"/>
      <c r="Y524" s="8"/>
    </row>
    <row r="525" spans="23:25" ht="15.75">
      <c r="W525" s="8"/>
      <c r="X525" s="8"/>
      <c r="Y525" s="8"/>
    </row>
    <row r="526" spans="23:25" ht="15.75">
      <c r="W526" s="8"/>
      <c r="X526" s="8"/>
      <c r="Y526" s="8"/>
    </row>
    <row r="527" spans="23:25" ht="15.75">
      <c r="W527" s="8"/>
      <c r="X527" s="8"/>
      <c r="Y527" s="8"/>
    </row>
    <row r="528" spans="23:25" ht="15.75">
      <c r="W528" s="8"/>
      <c r="X528" s="8"/>
      <c r="Y528" s="8"/>
    </row>
    <row r="529" spans="23:25" ht="15.75">
      <c r="W529" s="8"/>
      <c r="X529" s="8"/>
      <c r="Y529" s="8"/>
    </row>
    <row r="530" spans="23:25" ht="15.75">
      <c r="W530" s="8"/>
      <c r="X530" s="8"/>
      <c r="Y530" s="8"/>
    </row>
    <row r="531" spans="23:25" ht="15.75">
      <c r="W531" s="8"/>
      <c r="X531" s="8"/>
      <c r="Y531" s="8"/>
    </row>
    <row r="532" spans="23:25" ht="15.75">
      <c r="W532" s="8"/>
      <c r="X532" s="8"/>
      <c r="Y532" s="8"/>
    </row>
    <row r="533" spans="23:25" ht="15.75">
      <c r="W533" s="8"/>
      <c r="X533" s="8"/>
      <c r="Y533" s="8"/>
    </row>
    <row r="534" spans="23:25" ht="15.75">
      <c r="W534" s="8"/>
      <c r="X534" s="8"/>
      <c r="Y534" s="8"/>
    </row>
    <row r="535" spans="23:25" ht="15.75">
      <c r="W535" s="8"/>
      <c r="X535" s="8"/>
      <c r="Y535" s="8"/>
    </row>
    <row r="536" spans="23:25" ht="15.75">
      <c r="W536" s="8"/>
      <c r="X536" s="8"/>
      <c r="Y536" s="8"/>
    </row>
    <row r="537" spans="23:25" ht="15.75">
      <c r="W537" s="8"/>
      <c r="X537" s="8"/>
      <c r="Y537" s="8"/>
    </row>
    <row r="538" spans="23:25" ht="15.75">
      <c r="W538" s="8"/>
      <c r="X538" s="8"/>
      <c r="Y538" s="8"/>
    </row>
    <row r="539" spans="23:25" ht="15.75">
      <c r="W539" s="8"/>
      <c r="X539" s="8"/>
      <c r="Y539" s="8"/>
    </row>
    <row r="540" spans="23:25" ht="15.75">
      <c r="W540" s="8"/>
      <c r="X540" s="8"/>
      <c r="Y540" s="8"/>
    </row>
    <row r="541" spans="23:25" ht="15.75">
      <c r="W541" s="8"/>
      <c r="X541" s="8"/>
      <c r="Y541" s="8"/>
    </row>
    <row r="542" spans="23:25" ht="15.75">
      <c r="W542" s="8"/>
      <c r="X542" s="8"/>
      <c r="Y542" s="8"/>
    </row>
    <row r="543" spans="23:25" ht="15.75">
      <c r="W543" s="8"/>
      <c r="X543" s="8"/>
      <c r="Y543" s="8"/>
    </row>
    <row r="544" spans="23:25" ht="15.75">
      <c r="W544" s="8"/>
      <c r="X544" s="8"/>
      <c r="Y544" s="8"/>
    </row>
    <row r="545" spans="23:25" ht="15.75">
      <c r="W545" s="8"/>
      <c r="X545" s="8"/>
      <c r="Y545" s="8"/>
    </row>
    <row r="546" spans="23:25" ht="15.75">
      <c r="W546" s="8"/>
      <c r="X546" s="8"/>
      <c r="Y546" s="8"/>
    </row>
    <row r="547" spans="23:25" ht="15.75">
      <c r="W547" s="8"/>
      <c r="X547" s="8"/>
      <c r="Y547" s="8"/>
    </row>
    <row r="548" spans="23:25" ht="15.75">
      <c r="W548" s="8"/>
      <c r="X548" s="8"/>
      <c r="Y548" s="8"/>
    </row>
    <row r="549" spans="23:25" ht="15.75">
      <c r="W549" s="8"/>
      <c r="X549" s="8"/>
      <c r="Y549" s="8"/>
    </row>
    <row r="550" spans="23:25" ht="15.75">
      <c r="W550" s="8"/>
      <c r="X550" s="8"/>
      <c r="Y550" s="8"/>
    </row>
    <row r="551" spans="23:25" ht="15.75">
      <c r="W551" s="8"/>
      <c r="X551" s="8"/>
      <c r="Y551" s="8"/>
    </row>
    <row r="552" spans="23:25" ht="15.75">
      <c r="W552" s="8"/>
      <c r="X552" s="8"/>
      <c r="Y552" s="8"/>
    </row>
    <row r="553" spans="23:25" ht="15.75">
      <c r="W553" s="8"/>
      <c r="X553" s="8"/>
      <c r="Y553" s="8"/>
    </row>
    <row r="554" spans="23:25" ht="15.75">
      <c r="W554" s="8"/>
      <c r="X554" s="8"/>
      <c r="Y554" s="8"/>
    </row>
    <row r="555" spans="23:25" ht="15.75">
      <c r="W555" s="8"/>
      <c r="X555" s="8"/>
      <c r="Y555" s="8"/>
    </row>
    <row r="556" spans="23:25" ht="15.75">
      <c r="W556" s="8"/>
      <c r="X556" s="8"/>
      <c r="Y556" s="8"/>
    </row>
    <row r="557" spans="23:25" ht="15.75">
      <c r="W557" s="8"/>
      <c r="X557" s="8"/>
      <c r="Y557" s="8"/>
    </row>
    <row r="558" spans="23:25" ht="15.75">
      <c r="W558" s="8"/>
      <c r="X558" s="8"/>
      <c r="Y558" s="8"/>
    </row>
    <row r="559" spans="23:25" ht="15.75">
      <c r="W559" s="8"/>
      <c r="X559" s="8"/>
      <c r="Y559" s="8"/>
    </row>
    <row r="560" spans="23:25" ht="15.75">
      <c r="W560" s="8"/>
      <c r="X560" s="8"/>
      <c r="Y560" s="8"/>
    </row>
    <row r="561" spans="23:25" ht="15.75">
      <c r="W561" s="8"/>
      <c r="X561" s="8"/>
      <c r="Y561" s="8"/>
    </row>
    <row r="562" spans="23:25" ht="15.75">
      <c r="W562" s="8"/>
      <c r="X562" s="8"/>
      <c r="Y562" s="8"/>
    </row>
    <row r="563" spans="23:25" ht="15.75">
      <c r="W563" s="8"/>
      <c r="X563" s="8"/>
      <c r="Y563" s="8"/>
    </row>
    <row r="564" spans="23:25" ht="15.75">
      <c r="W564" s="8"/>
      <c r="X564" s="8"/>
      <c r="Y564" s="8"/>
    </row>
    <row r="565" spans="23:25" ht="15.75">
      <c r="W565" s="8"/>
      <c r="X565" s="8"/>
      <c r="Y565" s="8"/>
    </row>
    <row r="566" spans="23:25" ht="15.75">
      <c r="W566" s="8"/>
      <c r="X566" s="8"/>
      <c r="Y566" s="8"/>
    </row>
    <row r="567" spans="23:25" ht="15.75">
      <c r="W567" s="8"/>
      <c r="X567" s="8"/>
      <c r="Y567" s="8"/>
    </row>
    <row r="568" spans="23:25" ht="15.75">
      <c r="W568" s="8"/>
      <c r="X568" s="8"/>
      <c r="Y568" s="8"/>
    </row>
    <row r="569" spans="23:25" ht="15.75">
      <c r="W569" s="8"/>
      <c r="X569" s="8"/>
      <c r="Y569" s="8"/>
    </row>
    <row r="570" spans="23:25" ht="15.75">
      <c r="W570" s="8"/>
      <c r="X570" s="8"/>
      <c r="Y570" s="8"/>
    </row>
    <row r="571" spans="23:25" ht="15.75">
      <c r="W571" s="8"/>
      <c r="X571" s="8"/>
      <c r="Y571" s="8"/>
    </row>
    <row r="572" spans="23:25" ht="15.75">
      <c r="W572" s="8"/>
      <c r="X572" s="8"/>
      <c r="Y572" s="8"/>
    </row>
    <row r="573" spans="23:25" ht="15.75">
      <c r="W573" s="8"/>
      <c r="X573" s="8"/>
      <c r="Y573" s="8"/>
    </row>
    <row r="574" spans="23:25" ht="15.75">
      <c r="W574" s="8"/>
      <c r="X574" s="8"/>
      <c r="Y574" s="8"/>
    </row>
    <row r="575" spans="23:25" ht="15.75">
      <c r="W575" s="8"/>
      <c r="X575" s="8"/>
      <c r="Y575" s="8"/>
    </row>
    <row r="576" spans="23:25" ht="15.75">
      <c r="W576" s="8"/>
      <c r="X576" s="8"/>
      <c r="Y576" s="8"/>
    </row>
    <row r="577" spans="23:25" ht="15.75">
      <c r="W577" s="8"/>
      <c r="X577" s="8"/>
      <c r="Y577" s="8"/>
    </row>
    <row r="578" spans="23:25" ht="15.75">
      <c r="W578" s="8"/>
      <c r="X578" s="8"/>
      <c r="Y578" s="8"/>
    </row>
    <row r="579" spans="23:25" ht="15.75">
      <c r="W579" s="8"/>
      <c r="X579" s="8"/>
      <c r="Y579" s="8"/>
    </row>
    <row r="580" spans="23:25" ht="15.75">
      <c r="W580" s="8"/>
      <c r="X580" s="8"/>
      <c r="Y580" s="8"/>
    </row>
    <row r="581" spans="23:25" ht="15.75">
      <c r="W581" s="8"/>
      <c r="X581" s="8"/>
      <c r="Y581" s="8"/>
    </row>
    <row r="582" spans="23:25" ht="15.75">
      <c r="W582" s="8"/>
      <c r="X582" s="8"/>
      <c r="Y582" s="8"/>
    </row>
    <row r="583" spans="23:25" ht="15.75">
      <c r="W583" s="8"/>
      <c r="X583" s="8"/>
      <c r="Y583" s="8"/>
    </row>
    <row r="584" spans="23:25" ht="15.75">
      <c r="W584" s="8"/>
      <c r="X584" s="8"/>
      <c r="Y584" s="8"/>
    </row>
    <row r="585" spans="23:25" ht="15.75">
      <c r="W585" s="8"/>
      <c r="X585" s="8"/>
      <c r="Y585" s="8"/>
    </row>
    <row r="586" spans="23:25" ht="15.75">
      <c r="W586" s="8"/>
      <c r="X586" s="8"/>
      <c r="Y586" s="8"/>
    </row>
    <row r="587" spans="23:25" ht="15.75">
      <c r="W587" s="8"/>
      <c r="X587" s="8"/>
      <c r="Y587" s="8"/>
    </row>
    <row r="588" spans="23:25" ht="15.75">
      <c r="W588" s="8"/>
      <c r="X588" s="8"/>
      <c r="Y588" s="8"/>
    </row>
    <row r="589" spans="23:25" ht="15.75">
      <c r="W589" s="8"/>
      <c r="X589" s="8"/>
      <c r="Y589" s="8"/>
    </row>
    <row r="590" spans="23:25" ht="15.75">
      <c r="W590" s="8"/>
      <c r="X590" s="8"/>
      <c r="Y590" s="8"/>
    </row>
    <row r="591" spans="23:25" ht="15.75">
      <c r="W591" s="8"/>
      <c r="X591" s="8"/>
      <c r="Y591" s="8"/>
    </row>
    <row r="592" spans="23:25" ht="15.75">
      <c r="W592" s="8"/>
      <c r="X592" s="8"/>
      <c r="Y592" s="8"/>
    </row>
    <row r="593" spans="23:25" ht="15.75">
      <c r="W593" s="8"/>
      <c r="X593" s="8"/>
      <c r="Y593" s="8"/>
    </row>
    <row r="594" spans="23:25" ht="15.75">
      <c r="W594" s="8"/>
      <c r="X594" s="8"/>
      <c r="Y594" s="8"/>
    </row>
    <row r="595" spans="23:25" ht="15.75">
      <c r="W595" s="8"/>
      <c r="X595" s="8"/>
      <c r="Y595" s="8"/>
    </row>
    <row r="596" spans="23:25" ht="15.75">
      <c r="W596" s="8"/>
      <c r="X596" s="8"/>
      <c r="Y596" s="8"/>
    </row>
    <row r="597" spans="23:25" ht="15.75">
      <c r="W597" s="8"/>
      <c r="X597" s="8"/>
      <c r="Y597" s="8"/>
    </row>
    <row r="598" spans="23:25" ht="15.75">
      <c r="W598" s="8"/>
      <c r="X598" s="8"/>
      <c r="Y598" s="8"/>
    </row>
    <row r="599" spans="23:25" ht="15.75">
      <c r="W599" s="8"/>
      <c r="X599" s="8"/>
      <c r="Y599" s="8"/>
    </row>
    <row r="600" spans="23:25" ht="15.75">
      <c r="W600" s="8"/>
      <c r="X600" s="8"/>
      <c r="Y600" s="8"/>
    </row>
    <row r="601" spans="23:25" ht="15.75">
      <c r="W601" s="8"/>
      <c r="X601" s="8"/>
      <c r="Y601" s="8"/>
    </row>
    <row r="602" spans="23:25" ht="15.75">
      <c r="W602" s="8"/>
      <c r="X602" s="8"/>
      <c r="Y602" s="8"/>
    </row>
    <row r="603" spans="23:25" ht="15.75">
      <c r="W603" s="8"/>
      <c r="X603" s="8"/>
      <c r="Y603" s="8"/>
    </row>
    <row r="604" spans="23:25" ht="15.75">
      <c r="W604" s="8"/>
      <c r="X604" s="8"/>
      <c r="Y604" s="8"/>
    </row>
    <row r="605" spans="23:25" ht="15.75">
      <c r="W605" s="8"/>
      <c r="X605" s="8"/>
      <c r="Y605" s="8"/>
    </row>
    <row r="606" spans="23:25" ht="15.75">
      <c r="W606" s="8"/>
      <c r="X606" s="8"/>
      <c r="Y606" s="8"/>
    </row>
    <row r="607" spans="23:25" ht="15.75">
      <c r="W607" s="8"/>
      <c r="X607" s="8"/>
      <c r="Y607" s="8"/>
    </row>
    <row r="608" spans="23:25" ht="15.75">
      <c r="W608" s="8"/>
      <c r="X608" s="8"/>
      <c r="Y608" s="8"/>
    </row>
    <row r="609" spans="23:25" ht="15.75">
      <c r="W609" s="8"/>
      <c r="X609" s="8"/>
      <c r="Y609" s="8"/>
    </row>
    <row r="610" spans="23:25" ht="15.75">
      <c r="W610" s="8"/>
      <c r="X610" s="8"/>
      <c r="Y610" s="8"/>
    </row>
    <row r="611" spans="23:25" ht="15.75">
      <c r="W611" s="8"/>
      <c r="X611" s="8"/>
      <c r="Y611" s="8"/>
    </row>
    <row r="612" spans="23:25" ht="15.75">
      <c r="W612" s="8"/>
      <c r="X612" s="8"/>
      <c r="Y612" s="8"/>
    </row>
    <row r="613" spans="23:25" ht="15.75">
      <c r="W613" s="8"/>
      <c r="X613" s="8"/>
      <c r="Y613" s="8"/>
    </row>
    <row r="614" spans="23:25" ht="15.75">
      <c r="W614" s="8"/>
      <c r="X614" s="8"/>
      <c r="Y614" s="8"/>
    </row>
    <row r="615" spans="23:25" ht="15.75">
      <c r="W615" s="8"/>
      <c r="X615" s="8"/>
      <c r="Y615" s="8"/>
    </row>
    <row r="616" spans="23:25" ht="15.75">
      <c r="W616" s="8"/>
      <c r="X616" s="8"/>
      <c r="Y616" s="8"/>
    </row>
    <row r="617" spans="23:25" ht="15.75">
      <c r="W617" s="8"/>
      <c r="X617" s="8"/>
      <c r="Y617" s="8"/>
    </row>
    <row r="618" spans="23:25" ht="15.75">
      <c r="W618" s="8"/>
      <c r="X618" s="8"/>
      <c r="Y618" s="8"/>
    </row>
    <row r="619" spans="23:25" ht="15.75">
      <c r="W619" s="8"/>
      <c r="X619" s="8"/>
      <c r="Y619" s="8"/>
    </row>
    <row r="620" spans="23:25" ht="15.75">
      <c r="W620" s="8"/>
      <c r="X620" s="8"/>
      <c r="Y620" s="8"/>
    </row>
    <row r="621" spans="23:25" ht="15.75">
      <c r="W621" s="8"/>
      <c r="X621" s="8"/>
      <c r="Y621" s="8"/>
    </row>
    <row r="622" spans="23:25" ht="15.75">
      <c r="W622" s="8"/>
      <c r="X622" s="8"/>
      <c r="Y622" s="8"/>
    </row>
    <row r="623" spans="23:25" ht="15.75">
      <c r="W623" s="8"/>
      <c r="X623" s="8"/>
      <c r="Y623" s="8"/>
    </row>
    <row r="624" spans="23:25" ht="15.75">
      <c r="W624" s="8"/>
      <c r="X624" s="8"/>
      <c r="Y624" s="8"/>
    </row>
    <row r="625" spans="23:25" ht="15.75">
      <c r="W625" s="8"/>
      <c r="X625" s="8"/>
      <c r="Y625" s="8"/>
    </row>
    <row r="626" spans="23:25" ht="15.75">
      <c r="W626" s="8"/>
      <c r="X626" s="8"/>
      <c r="Y626" s="8"/>
    </row>
    <row r="627" spans="23:25" ht="15.75">
      <c r="W627" s="8"/>
      <c r="X627" s="8"/>
      <c r="Y627" s="8"/>
    </row>
    <row r="628" spans="23:25" ht="15.75">
      <c r="W628" s="8"/>
      <c r="X628" s="8"/>
      <c r="Y628" s="8"/>
    </row>
    <row r="629" spans="23:25" ht="15.75">
      <c r="W629" s="8"/>
      <c r="X629" s="8"/>
      <c r="Y629" s="8"/>
    </row>
    <row r="630" spans="23:25" ht="15.75">
      <c r="W630" s="8"/>
      <c r="X630" s="8"/>
      <c r="Y630" s="8"/>
    </row>
    <row r="631" spans="23:25" ht="15.75">
      <c r="W631" s="8"/>
      <c r="X631" s="8"/>
      <c r="Y631" s="8"/>
    </row>
    <row r="632" spans="23:25" ht="15.75">
      <c r="W632" s="8"/>
      <c r="X632" s="8"/>
      <c r="Y632" s="8"/>
    </row>
    <row r="633" spans="23:25" ht="15.75">
      <c r="W633" s="8"/>
      <c r="X633" s="8"/>
      <c r="Y633" s="8"/>
    </row>
    <row r="634" spans="23:25" ht="15.75">
      <c r="W634" s="8"/>
      <c r="X634" s="8"/>
      <c r="Y634" s="8"/>
    </row>
    <row r="635" spans="23:25" ht="15.75">
      <c r="W635" s="8"/>
      <c r="X635" s="8"/>
      <c r="Y635" s="8"/>
    </row>
    <row r="636" spans="23:25" ht="15.75">
      <c r="W636" s="8"/>
      <c r="X636" s="8"/>
      <c r="Y636" s="8"/>
    </row>
    <row r="637" spans="23:25" ht="15.75">
      <c r="W637" s="8"/>
      <c r="X637" s="8"/>
      <c r="Y637" s="8"/>
    </row>
    <row r="638" spans="23:25" ht="15.75">
      <c r="W638" s="8"/>
      <c r="X638" s="8"/>
      <c r="Y638" s="8"/>
    </row>
    <row r="639" spans="23:25" ht="15.75">
      <c r="W639" s="8"/>
      <c r="X639" s="8"/>
      <c r="Y639" s="8"/>
    </row>
    <row r="640" spans="23:25" ht="15.75">
      <c r="W640" s="8"/>
      <c r="X640" s="8"/>
      <c r="Y640" s="8"/>
    </row>
    <row r="641" spans="23:25" ht="15.75">
      <c r="W641" s="8"/>
      <c r="X641" s="8"/>
      <c r="Y641" s="8"/>
    </row>
    <row r="642" spans="23:25" ht="15.75">
      <c r="W642" s="8"/>
      <c r="X642" s="8"/>
      <c r="Y642" s="8"/>
    </row>
    <row r="643" spans="23:25" ht="15.75">
      <c r="W643" s="8"/>
      <c r="X643" s="8"/>
      <c r="Y643" s="8"/>
    </row>
    <row r="644" spans="23:25" ht="15.75">
      <c r="W644" s="8"/>
      <c r="X644" s="8"/>
      <c r="Y644" s="8"/>
    </row>
    <row r="645" spans="23:25" ht="15.75">
      <c r="W645" s="8"/>
      <c r="X645" s="8"/>
      <c r="Y645" s="8"/>
    </row>
    <row r="646" spans="23:25" ht="15.75">
      <c r="W646" s="8"/>
      <c r="X646" s="8"/>
      <c r="Y646" s="8"/>
    </row>
    <row r="647" spans="23:25" ht="15.75">
      <c r="W647" s="8"/>
      <c r="X647" s="8"/>
      <c r="Y647" s="8"/>
    </row>
    <row r="648" spans="23:25" ht="15.75">
      <c r="W648" s="8"/>
      <c r="X648" s="8"/>
      <c r="Y648" s="8"/>
    </row>
    <row r="649" spans="23:25" ht="15.75">
      <c r="W649" s="8"/>
      <c r="X649" s="8"/>
      <c r="Y649" s="8"/>
    </row>
    <row r="650" spans="23:25" ht="15.75">
      <c r="W650" s="8"/>
      <c r="X650" s="8"/>
      <c r="Y650" s="8"/>
    </row>
    <row r="651" spans="23:25" ht="15.75">
      <c r="W651" s="8"/>
      <c r="X651" s="8"/>
      <c r="Y651" s="8"/>
    </row>
    <row r="652" spans="23:25" ht="15.75">
      <c r="W652" s="8"/>
      <c r="X652" s="8"/>
      <c r="Y652" s="8"/>
    </row>
    <row r="653" spans="23:25" ht="15.75">
      <c r="W653" s="8"/>
      <c r="X653" s="8"/>
      <c r="Y653" s="8"/>
    </row>
    <row r="654" spans="23:25" ht="15.75">
      <c r="W654" s="8"/>
      <c r="X654" s="8"/>
      <c r="Y654" s="8"/>
    </row>
    <row r="655" spans="23:25" ht="15.75">
      <c r="W655" s="8"/>
      <c r="X655" s="8"/>
      <c r="Y655" s="8"/>
    </row>
    <row r="656" spans="23:25" ht="15.75">
      <c r="W656" s="8"/>
      <c r="X656" s="8"/>
      <c r="Y656" s="8"/>
    </row>
    <row r="657" spans="23:25" ht="15.75">
      <c r="W657" s="8"/>
      <c r="X657" s="8"/>
      <c r="Y657" s="8"/>
    </row>
    <row r="658" spans="23:25" ht="15.75">
      <c r="W658" s="8"/>
      <c r="X658" s="8"/>
      <c r="Y658" s="8"/>
    </row>
    <row r="659" spans="23:25" ht="15.75">
      <c r="W659" s="8"/>
      <c r="X659" s="8"/>
      <c r="Y659" s="8"/>
    </row>
    <row r="660" spans="23:25" ht="15.75">
      <c r="W660" s="8"/>
      <c r="X660" s="8"/>
      <c r="Y660" s="8"/>
    </row>
    <row r="661" spans="23:25" ht="15.75">
      <c r="W661" s="8"/>
      <c r="X661" s="8"/>
      <c r="Y661" s="8"/>
    </row>
    <row r="662" spans="23:25" ht="15.75">
      <c r="W662" s="8"/>
      <c r="X662" s="8"/>
      <c r="Y662" s="8"/>
    </row>
    <row r="663" spans="23:25" ht="15.75">
      <c r="W663" s="8"/>
      <c r="X663" s="8"/>
      <c r="Y663" s="8"/>
    </row>
    <row r="664" spans="23:25" ht="15.75">
      <c r="W664" s="8"/>
      <c r="X664" s="8"/>
      <c r="Y664" s="8"/>
    </row>
    <row r="665" spans="23:25" ht="15.75">
      <c r="W665" s="8"/>
      <c r="X665" s="8"/>
      <c r="Y665" s="8"/>
    </row>
    <row r="666" spans="23:25" ht="15.75">
      <c r="W666" s="8"/>
      <c r="X666" s="8"/>
      <c r="Y666" s="8"/>
    </row>
    <row r="667" spans="23:25" ht="15.75">
      <c r="W667" s="8"/>
      <c r="X667" s="8"/>
      <c r="Y667" s="8"/>
    </row>
    <row r="668" spans="23:25" ht="15.75">
      <c r="W668" s="8"/>
      <c r="X668" s="8"/>
      <c r="Y668" s="8"/>
    </row>
    <row r="669" spans="23:25" ht="15.75">
      <c r="W669" s="8"/>
      <c r="X669" s="8"/>
      <c r="Y669" s="8"/>
    </row>
    <row r="670" spans="23:25" ht="15.75">
      <c r="W670" s="8"/>
      <c r="X670" s="8"/>
      <c r="Y670" s="8"/>
    </row>
    <row r="671" spans="23:25" ht="15.75">
      <c r="W671" s="8"/>
      <c r="X671" s="8"/>
      <c r="Y671" s="8"/>
    </row>
    <row r="672" spans="23:25" ht="15.75">
      <c r="W672" s="8"/>
      <c r="X672" s="8"/>
      <c r="Y672" s="8"/>
    </row>
    <row r="673" spans="23:25" ht="15.75">
      <c r="W673" s="8"/>
      <c r="X673" s="8"/>
      <c r="Y673" s="8"/>
    </row>
    <row r="674" spans="23:25" ht="15.75">
      <c r="W674" s="8"/>
      <c r="X674" s="8"/>
      <c r="Y674" s="8"/>
    </row>
    <row r="675" spans="23:25" ht="15.75">
      <c r="W675" s="8"/>
      <c r="X675" s="8"/>
      <c r="Y675" s="8"/>
    </row>
    <row r="676" spans="23:25" ht="15.75">
      <c r="W676" s="8"/>
      <c r="X676" s="8"/>
      <c r="Y676" s="8"/>
    </row>
    <row r="677" spans="23:25" ht="15.75">
      <c r="W677" s="8"/>
      <c r="X677" s="8"/>
      <c r="Y677" s="8"/>
    </row>
    <row r="678" spans="23:25" ht="15.75">
      <c r="W678" s="8"/>
      <c r="X678" s="8"/>
      <c r="Y678" s="8"/>
    </row>
    <row r="679" spans="23:25" ht="15.75">
      <c r="W679" s="8"/>
      <c r="X679" s="8"/>
      <c r="Y679" s="8"/>
    </row>
    <row r="680" spans="23:25" ht="15.75">
      <c r="W680" s="8"/>
      <c r="X680" s="8"/>
      <c r="Y680" s="8"/>
    </row>
    <row r="681" spans="23:25" ht="15.75">
      <c r="W681" s="8"/>
      <c r="X681" s="8"/>
      <c r="Y681" s="8"/>
    </row>
    <row r="682" spans="23:25" ht="15.75">
      <c r="W682" s="8"/>
      <c r="X682" s="8"/>
      <c r="Y682" s="8"/>
    </row>
    <row r="683" spans="23:25" ht="15.75">
      <c r="W683" s="8"/>
      <c r="X683" s="8"/>
      <c r="Y683" s="8"/>
    </row>
    <row r="684" spans="23:25" ht="15.75">
      <c r="W684" s="8"/>
      <c r="X684" s="8"/>
      <c r="Y684" s="8"/>
    </row>
    <row r="685" spans="23:25" ht="15.75">
      <c r="W685" s="8"/>
      <c r="X685" s="8"/>
      <c r="Y685" s="8"/>
    </row>
    <row r="686" spans="23:25" ht="15.75">
      <c r="W686" s="8"/>
      <c r="X686" s="8"/>
      <c r="Y686" s="8"/>
    </row>
    <row r="687" spans="23:25" ht="15.75">
      <c r="W687" s="8"/>
      <c r="X687" s="8"/>
      <c r="Y687" s="8"/>
    </row>
    <row r="688" spans="23:25" ht="15.75">
      <c r="W688" s="8"/>
      <c r="X688" s="8"/>
      <c r="Y688" s="8"/>
    </row>
    <row r="689" spans="23:25" ht="15.75">
      <c r="W689" s="8"/>
      <c r="X689" s="8"/>
      <c r="Y689" s="8"/>
    </row>
    <row r="690" spans="23:25" ht="15.75">
      <c r="W690" s="8"/>
      <c r="X690" s="8"/>
      <c r="Y690" s="8"/>
    </row>
    <row r="691" spans="23:25" ht="15.75">
      <c r="W691" s="8"/>
      <c r="X691" s="8"/>
      <c r="Y691" s="8"/>
    </row>
    <row r="692" spans="23:25" ht="15.75">
      <c r="W692" s="8"/>
      <c r="X692" s="8"/>
      <c r="Y692" s="8"/>
    </row>
    <row r="693" spans="23:25" ht="15.75">
      <c r="W693" s="8"/>
      <c r="X693" s="8"/>
      <c r="Y693" s="8"/>
    </row>
    <row r="694" spans="23:25" ht="15.75">
      <c r="W694" s="8"/>
      <c r="X694" s="8"/>
      <c r="Y694" s="8"/>
    </row>
    <row r="695" spans="23:25" ht="15.75">
      <c r="W695" s="8"/>
      <c r="X695" s="8"/>
      <c r="Y695" s="8"/>
    </row>
    <row r="696" spans="23:25" ht="15.75">
      <c r="W696" s="8"/>
      <c r="X696" s="8"/>
      <c r="Y696" s="8"/>
    </row>
    <row r="697" spans="23:25" ht="15.75">
      <c r="W697" s="8"/>
      <c r="X697" s="8"/>
      <c r="Y697" s="8"/>
    </row>
    <row r="698" spans="23:25" ht="15.75">
      <c r="W698" s="8"/>
      <c r="X698" s="8"/>
      <c r="Y698" s="8"/>
    </row>
    <row r="699" spans="23:25" ht="15.75">
      <c r="W699" s="8"/>
      <c r="X699" s="8"/>
      <c r="Y699" s="8"/>
    </row>
    <row r="700" spans="23:25" ht="15.75">
      <c r="W700" s="8"/>
      <c r="X700" s="8"/>
      <c r="Y700" s="8"/>
    </row>
    <row r="701" spans="23:25" ht="15.75">
      <c r="W701" s="8"/>
      <c r="X701" s="8"/>
      <c r="Y701" s="8"/>
    </row>
    <row r="702" spans="23:25" ht="15.75">
      <c r="W702" s="8"/>
      <c r="X702" s="8"/>
      <c r="Y702" s="8"/>
    </row>
    <row r="703" spans="23:25" ht="15.75">
      <c r="W703" s="8"/>
      <c r="X703" s="8"/>
      <c r="Y703" s="8"/>
    </row>
    <row r="704" spans="23:25" ht="15.75">
      <c r="W704" s="8"/>
      <c r="X704" s="8"/>
      <c r="Y704" s="8"/>
    </row>
    <row r="705" spans="23:25" ht="15.75">
      <c r="W705" s="8"/>
      <c r="X705" s="8"/>
      <c r="Y705" s="8"/>
    </row>
    <row r="706" spans="23:25" ht="15.75">
      <c r="W706" s="8"/>
      <c r="X706" s="8"/>
      <c r="Y706" s="8"/>
    </row>
    <row r="707" spans="23:25" ht="15.75">
      <c r="W707" s="8"/>
      <c r="X707" s="8"/>
      <c r="Y707" s="8"/>
    </row>
    <row r="708" spans="23:25" ht="15.75">
      <c r="W708" s="8"/>
      <c r="X708" s="8"/>
      <c r="Y708" s="8"/>
    </row>
    <row r="709" spans="23:25" ht="15.75">
      <c r="W709" s="8"/>
      <c r="X709" s="8"/>
      <c r="Y709" s="8"/>
    </row>
    <row r="710" spans="23:25" ht="15.75">
      <c r="W710" s="8"/>
      <c r="X710" s="8"/>
      <c r="Y710" s="8"/>
    </row>
    <row r="711" spans="23:25" ht="15.75">
      <c r="W711" s="8"/>
      <c r="X711" s="8"/>
      <c r="Y711" s="8"/>
    </row>
    <row r="712" spans="23:25" ht="15.75">
      <c r="W712" s="8"/>
      <c r="X712" s="8"/>
      <c r="Y712" s="8"/>
    </row>
    <row r="713" spans="23:25" ht="15.75">
      <c r="W713" s="8"/>
      <c r="X713" s="8"/>
      <c r="Y713" s="8"/>
    </row>
    <row r="714" spans="23:25" ht="15.75">
      <c r="W714" s="8"/>
      <c r="X714" s="8"/>
      <c r="Y714" s="8"/>
    </row>
    <row r="715" spans="23:25" ht="15.75">
      <c r="W715" s="8"/>
      <c r="X715" s="8"/>
      <c r="Y715" s="8"/>
    </row>
    <row r="716" spans="23:25" ht="15.75">
      <c r="W716" s="8"/>
      <c r="X716" s="8"/>
      <c r="Y716" s="8"/>
    </row>
    <row r="717" spans="23:25" ht="15.75">
      <c r="W717" s="8"/>
      <c r="X717" s="8"/>
      <c r="Y717" s="8"/>
    </row>
    <row r="718" spans="23:25" ht="15.75">
      <c r="W718" s="8"/>
      <c r="X718" s="8"/>
      <c r="Y718" s="8"/>
    </row>
    <row r="719" spans="23:25" ht="15.75">
      <c r="W719" s="8"/>
      <c r="X719" s="8"/>
      <c r="Y719" s="8"/>
    </row>
    <row r="720" spans="23:25" ht="15.75">
      <c r="W720" s="8"/>
      <c r="X720" s="8"/>
      <c r="Y720" s="8"/>
    </row>
    <row r="721" spans="23:25" ht="15.75">
      <c r="W721" s="8"/>
      <c r="X721" s="8"/>
      <c r="Y721" s="8"/>
    </row>
    <row r="722" spans="23:25" ht="15.75">
      <c r="W722" s="8"/>
      <c r="X722" s="8"/>
      <c r="Y722" s="8"/>
    </row>
    <row r="723" spans="23:25" ht="15.75">
      <c r="W723" s="8"/>
      <c r="X723" s="8"/>
      <c r="Y723" s="8"/>
    </row>
    <row r="724" spans="23:25" ht="15.75">
      <c r="W724" s="8"/>
      <c r="X724" s="8"/>
      <c r="Y724" s="8"/>
    </row>
    <row r="725" spans="23:25" ht="15.75">
      <c r="W725" s="8"/>
      <c r="X725" s="8"/>
      <c r="Y725" s="8"/>
    </row>
    <row r="726" spans="23:25" ht="15.75">
      <c r="W726" s="8"/>
      <c r="X726" s="8"/>
      <c r="Y726" s="8"/>
    </row>
    <row r="727" spans="23:25" ht="15.75">
      <c r="W727" s="8"/>
      <c r="X727" s="8"/>
      <c r="Y727" s="8"/>
    </row>
    <row r="728" spans="23:25" ht="15.75">
      <c r="W728" s="8"/>
      <c r="X728" s="8"/>
      <c r="Y728" s="8"/>
    </row>
    <row r="729" spans="23:25" ht="15.75">
      <c r="W729" s="8"/>
      <c r="X729" s="8"/>
      <c r="Y729" s="8"/>
    </row>
    <row r="730" spans="23:25" ht="15.75">
      <c r="W730" s="8"/>
      <c r="X730" s="8"/>
      <c r="Y730" s="8"/>
    </row>
    <row r="731" spans="23:25" ht="15.75">
      <c r="W731" s="8"/>
      <c r="X731" s="8"/>
      <c r="Y731" s="8"/>
    </row>
    <row r="732" spans="23:25" ht="15.75">
      <c r="W732" s="8"/>
      <c r="X732" s="8"/>
      <c r="Y732" s="8"/>
    </row>
    <row r="733" spans="23:25" ht="15.75">
      <c r="W733" s="8"/>
      <c r="X733" s="8"/>
      <c r="Y733" s="8"/>
    </row>
    <row r="734" spans="23:25" ht="15.75">
      <c r="W734" s="8"/>
      <c r="X734" s="8"/>
      <c r="Y734" s="8"/>
    </row>
    <row r="735" spans="23:25" ht="15.75">
      <c r="W735" s="8"/>
      <c r="X735" s="8"/>
      <c r="Y735" s="8"/>
    </row>
    <row r="736" spans="23:25" ht="15.75">
      <c r="W736" s="8"/>
      <c r="X736" s="8"/>
      <c r="Y736" s="8"/>
    </row>
    <row r="737" spans="23:25" ht="15.75">
      <c r="W737" s="8"/>
      <c r="X737" s="8"/>
      <c r="Y737" s="8"/>
    </row>
    <row r="738" spans="23:25" ht="15.75">
      <c r="W738" s="8"/>
      <c r="X738" s="8"/>
      <c r="Y738" s="8"/>
    </row>
    <row r="739" spans="23:25" ht="15.75">
      <c r="W739" s="8"/>
      <c r="X739" s="8"/>
      <c r="Y739" s="8"/>
    </row>
    <row r="740" spans="23:25" ht="15.75">
      <c r="W740" s="8"/>
      <c r="X740" s="8"/>
      <c r="Y740" s="8"/>
    </row>
    <row r="741" spans="23:25" ht="15.75">
      <c r="W741" s="8"/>
      <c r="X741" s="8"/>
      <c r="Y741" s="8"/>
    </row>
    <row r="742" spans="23:25" ht="15.75">
      <c r="W742" s="8"/>
      <c r="X742" s="8"/>
      <c r="Y742" s="8"/>
    </row>
    <row r="743" spans="23:25" ht="15.75">
      <c r="W743" s="8"/>
      <c r="X743" s="8"/>
      <c r="Y743" s="8"/>
    </row>
    <row r="744" spans="23:25" ht="15.75">
      <c r="W744" s="8"/>
      <c r="X744" s="8"/>
      <c r="Y744" s="8"/>
    </row>
    <row r="745" spans="23:25" ht="15.75">
      <c r="W745" s="8"/>
      <c r="X745" s="8"/>
      <c r="Y745" s="8"/>
    </row>
    <row r="746" spans="23:25" ht="15.75">
      <c r="W746" s="8"/>
      <c r="X746" s="8"/>
      <c r="Y746" s="8"/>
    </row>
    <row r="747" spans="23:25" ht="15.75">
      <c r="W747" s="8"/>
      <c r="X747" s="8"/>
      <c r="Y747" s="8"/>
    </row>
    <row r="748" spans="23:25" ht="15.75">
      <c r="W748" s="8"/>
      <c r="X748" s="8"/>
      <c r="Y748" s="8"/>
    </row>
    <row r="749" spans="23:25" ht="15.75">
      <c r="W749" s="8"/>
      <c r="X749" s="8"/>
      <c r="Y749" s="8"/>
    </row>
    <row r="750" spans="23:25" ht="15.75">
      <c r="W750" s="8"/>
      <c r="X750" s="8"/>
      <c r="Y750" s="8"/>
    </row>
    <row r="751" spans="23:25" ht="15.75">
      <c r="W751" s="8"/>
      <c r="X751" s="8"/>
      <c r="Y751" s="8"/>
    </row>
    <row r="752" spans="23:25" ht="15.75">
      <c r="W752" s="8"/>
      <c r="X752" s="8"/>
      <c r="Y752" s="8"/>
    </row>
    <row r="753" spans="23:25" ht="15.75">
      <c r="W753" s="8"/>
      <c r="X753" s="8"/>
      <c r="Y753" s="8"/>
    </row>
    <row r="754" spans="23:25" ht="15.75">
      <c r="W754" s="8"/>
      <c r="X754" s="8"/>
      <c r="Y754" s="8"/>
    </row>
    <row r="755" spans="23:25" ht="15.75">
      <c r="W755" s="8"/>
      <c r="X755" s="8"/>
      <c r="Y755" s="8"/>
    </row>
    <row r="756" spans="23:25" ht="15.75">
      <c r="W756" s="8"/>
      <c r="X756" s="8"/>
      <c r="Y756" s="8"/>
    </row>
    <row r="757" spans="23:25" ht="15.75">
      <c r="W757" s="8"/>
      <c r="X757" s="8"/>
      <c r="Y757" s="8"/>
    </row>
    <row r="758" spans="23:25" ht="15.75">
      <c r="W758" s="8"/>
      <c r="X758" s="8"/>
      <c r="Y758" s="8"/>
    </row>
    <row r="759" spans="23:25" ht="15.75">
      <c r="W759" s="8"/>
      <c r="X759" s="8"/>
      <c r="Y759" s="8"/>
    </row>
    <row r="760" spans="23:25" ht="15.75">
      <c r="W760" s="8"/>
      <c r="X760" s="8"/>
      <c r="Y760" s="8"/>
    </row>
    <row r="761" spans="23:25" ht="15.75">
      <c r="W761" s="8"/>
      <c r="X761" s="8"/>
      <c r="Y761" s="8"/>
    </row>
    <row r="762" spans="23:25" ht="15.75">
      <c r="W762" s="8"/>
      <c r="X762" s="8"/>
      <c r="Y762" s="8"/>
    </row>
    <row r="763" spans="23:25" ht="15.75">
      <c r="W763" s="8"/>
      <c r="X763" s="8"/>
      <c r="Y763" s="8"/>
    </row>
    <row r="764" spans="23:25" ht="15.75">
      <c r="W764" s="8"/>
      <c r="X764" s="8"/>
      <c r="Y764" s="8"/>
    </row>
    <row r="765" spans="23:25" ht="15.75">
      <c r="W765" s="8"/>
      <c r="X765" s="8"/>
      <c r="Y765" s="8"/>
    </row>
    <row r="766" spans="23:25" ht="15.75">
      <c r="W766" s="8"/>
      <c r="X766" s="8"/>
      <c r="Y766" s="8"/>
    </row>
    <row r="767" spans="23:25" ht="15.75">
      <c r="W767" s="8"/>
      <c r="X767" s="8"/>
      <c r="Y767" s="8"/>
    </row>
    <row r="768" spans="23:25" ht="15.75">
      <c r="W768" s="8"/>
      <c r="X768" s="8"/>
      <c r="Y768" s="8"/>
    </row>
    <row r="769" spans="23:25" ht="15.75">
      <c r="W769" s="8"/>
      <c r="X769" s="8"/>
      <c r="Y769" s="8"/>
    </row>
    <row r="770" spans="23:25" ht="15.75">
      <c r="W770" s="8"/>
      <c r="X770" s="8"/>
      <c r="Y770" s="8"/>
    </row>
    <row r="771" spans="23:25" ht="15.75">
      <c r="W771" s="8"/>
      <c r="X771" s="8"/>
      <c r="Y771" s="8"/>
    </row>
    <row r="772" spans="23:25" ht="15.75">
      <c r="W772" s="8"/>
      <c r="X772" s="8"/>
      <c r="Y772" s="8"/>
    </row>
    <row r="773" spans="23:25" ht="15.75">
      <c r="W773" s="8"/>
      <c r="X773" s="8"/>
      <c r="Y773" s="8"/>
    </row>
    <row r="774" spans="23:25" ht="15.75">
      <c r="W774" s="8"/>
      <c r="X774" s="8"/>
      <c r="Y774" s="8"/>
    </row>
    <row r="775" spans="23:25" ht="15.75">
      <c r="W775" s="8"/>
      <c r="X775" s="8"/>
      <c r="Y775" s="8"/>
    </row>
    <row r="776" spans="23:25" ht="15.75">
      <c r="W776" s="8"/>
      <c r="X776" s="8"/>
      <c r="Y776" s="8"/>
    </row>
    <row r="777" spans="23:25" ht="15.75">
      <c r="W777" s="8"/>
      <c r="X777" s="8"/>
      <c r="Y777" s="8"/>
    </row>
    <row r="778" spans="23:25" ht="15.75">
      <c r="W778" s="8"/>
      <c r="X778" s="8"/>
      <c r="Y778" s="8"/>
    </row>
    <row r="779" spans="23:25" ht="15.75">
      <c r="W779" s="8"/>
      <c r="X779" s="8"/>
      <c r="Y779" s="8"/>
    </row>
    <row r="780" spans="23:25" ht="15.75">
      <c r="W780" s="8"/>
      <c r="X780" s="8"/>
      <c r="Y780" s="8"/>
    </row>
    <row r="781" spans="23:25" ht="15.75">
      <c r="W781" s="8"/>
      <c r="X781" s="8"/>
      <c r="Y781" s="8"/>
    </row>
    <row r="782" spans="23:25" ht="15.75">
      <c r="W782" s="8"/>
      <c r="X782" s="8"/>
      <c r="Y782" s="8"/>
    </row>
    <row r="783" spans="23:25" ht="15.75">
      <c r="W783" s="8"/>
      <c r="X783" s="8"/>
      <c r="Y783" s="8"/>
    </row>
    <row r="784" spans="23:25" ht="15.75">
      <c r="W784" s="8"/>
      <c r="X784" s="8"/>
      <c r="Y784" s="8"/>
    </row>
    <row r="785" spans="23:25" ht="15.75">
      <c r="W785" s="8"/>
      <c r="X785" s="8"/>
      <c r="Y785" s="8"/>
    </row>
    <row r="786" spans="23:25" ht="15.75">
      <c r="W786" s="8"/>
      <c r="X786" s="8"/>
      <c r="Y786" s="8"/>
    </row>
    <row r="787" spans="23:25" ht="15.75">
      <c r="W787" s="8"/>
      <c r="X787" s="8"/>
      <c r="Y787" s="8"/>
    </row>
    <row r="788" spans="23:25" ht="15.75">
      <c r="W788" s="8"/>
      <c r="X788" s="8"/>
      <c r="Y788" s="8"/>
    </row>
    <row r="789" spans="23:25" ht="15.75">
      <c r="W789" s="8"/>
      <c r="X789" s="8"/>
      <c r="Y789" s="8"/>
    </row>
    <row r="790" spans="23:25" ht="15.75">
      <c r="W790" s="8"/>
      <c r="X790" s="8"/>
      <c r="Y790" s="8"/>
    </row>
    <row r="791" spans="23:25" ht="15.75">
      <c r="W791" s="8"/>
      <c r="X791" s="8"/>
      <c r="Y791" s="8"/>
    </row>
    <row r="792" spans="23:25" ht="15.75">
      <c r="W792" s="8"/>
      <c r="X792" s="8"/>
      <c r="Y792" s="8"/>
    </row>
    <row r="793" spans="23:25" ht="15.75">
      <c r="W793" s="8"/>
      <c r="X793" s="8"/>
      <c r="Y793" s="8"/>
    </row>
    <row r="794" spans="23:25" ht="15.75">
      <c r="W794" s="8"/>
      <c r="X794" s="8"/>
      <c r="Y794" s="8"/>
    </row>
    <row r="795" spans="23:25" ht="15.75">
      <c r="W795" s="8"/>
      <c r="X795" s="8"/>
      <c r="Y795" s="8"/>
    </row>
    <row r="796" spans="23:25" ht="15.75">
      <c r="W796" s="8"/>
      <c r="X796" s="8"/>
      <c r="Y796" s="8"/>
    </row>
    <row r="797" spans="23:25" ht="15.75">
      <c r="W797" s="8"/>
      <c r="X797" s="8"/>
      <c r="Y797" s="8"/>
    </row>
    <row r="798" spans="23:25" ht="15.75">
      <c r="W798" s="8"/>
      <c r="X798" s="8"/>
      <c r="Y798" s="8"/>
    </row>
    <row r="799" spans="23:25" ht="15.75">
      <c r="W799" s="8"/>
      <c r="X799" s="8"/>
      <c r="Y799" s="8"/>
    </row>
    <row r="800" spans="23:25" ht="15.75">
      <c r="W800" s="8"/>
      <c r="X800" s="8"/>
      <c r="Y800" s="8"/>
    </row>
    <row r="801" spans="23:25" ht="15.75">
      <c r="W801" s="8"/>
      <c r="X801" s="8"/>
      <c r="Y801" s="8"/>
    </row>
    <row r="802" spans="23:25" ht="15.75">
      <c r="W802" s="8"/>
      <c r="X802" s="8"/>
      <c r="Y802" s="8"/>
    </row>
    <row r="803" spans="23:25" ht="15.75">
      <c r="W803" s="8"/>
      <c r="X803" s="8"/>
      <c r="Y803" s="8"/>
    </row>
    <row r="804" spans="23:25" ht="15.75">
      <c r="W804" s="8"/>
      <c r="X804" s="8"/>
      <c r="Y804" s="8"/>
    </row>
    <row r="805" spans="23:25" ht="15.75">
      <c r="W805" s="8"/>
      <c r="X805" s="8"/>
      <c r="Y805" s="8"/>
    </row>
    <row r="806" spans="23:25" ht="15.75">
      <c r="W806" s="8"/>
      <c r="X806" s="8"/>
      <c r="Y806" s="8"/>
    </row>
    <row r="807" spans="23:25" ht="15.75">
      <c r="W807" s="8"/>
      <c r="X807" s="8"/>
      <c r="Y807" s="8"/>
    </row>
    <row r="808" spans="23:25" ht="15.75">
      <c r="W808" s="8"/>
      <c r="X808" s="8"/>
      <c r="Y808" s="8"/>
    </row>
    <row r="809" spans="23:25" ht="15.75">
      <c r="W809" s="8"/>
      <c r="X809" s="8"/>
      <c r="Y809" s="8"/>
    </row>
    <row r="810" spans="23:25" ht="15.75">
      <c r="W810" s="8"/>
      <c r="X810" s="8"/>
      <c r="Y810" s="8"/>
    </row>
    <row r="811" spans="23:25" ht="15.75">
      <c r="W811" s="8"/>
      <c r="X811" s="8"/>
      <c r="Y811" s="8"/>
    </row>
    <row r="812" spans="23:25" ht="15.75">
      <c r="W812" s="8"/>
      <c r="X812" s="8"/>
      <c r="Y812" s="8"/>
    </row>
    <row r="813" spans="23:25" ht="15.75">
      <c r="W813" s="8"/>
      <c r="X813" s="8"/>
      <c r="Y813" s="8"/>
    </row>
    <row r="814" spans="23:25" ht="15.75">
      <c r="W814" s="8"/>
      <c r="X814" s="8"/>
      <c r="Y814" s="8"/>
    </row>
    <row r="815" spans="23:25" ht="15.75">
      <c r="W815" s="8"/>
      <c r="X815" s="8"/>
      <c r="Y815" s="8"/>
    </row>
    <row r="816" spans="23:25" ht="15.75">
      <c r="W816" s="8"/>
      <c r="X816" s="8"/>
      <c r="Y816" s="8"/>
    </row>
    <row r="817" spans="23:25" ht="15.75">
      <c r="W817" s="8"/>
      <c r="X817" s="8"/>
      <c r="Y817" s="8"/>
    </row>
    <row r="818" spans="23:25" ht="15.75">
      <c r="W818" s="8"/>
      <c r="X818" s="8"/>
      <c r="Y818" s="8"/>
    </row>
    <row r="819" spans="23:25" ht="15.75">
      <c r="W819" s="8"/>
      <c r="X819" s="8"/>
      <c r="Y819" s="8"/>
    </row>
    <row r="820" spans="23:25" ht="15.75">
      <c r="W820" s="8"/>
      <c r="X820" s="8"/>
      <c r="Y820" s="8"/>
    </row>
    <row r="821" spans="23:25" ht="15.75">
      <c r="W821" s="8"/>
      <c r="X821" s="8"/>
      <c r="Y821" s="8"/>
    </row>
    <row r="822" spans="23:25" ht="15.75">
      <c r="W822" s="8"/>
      <c r="X822" s="8"/>
      <c r="Y822" s="8"/>
    </row>
    <row r="823" spans="23:25" ht="15.75">
      <c r="W823" s="8"/>
      <c r="X823" s="8"/>
      <c r="Y823" s="8"/>
    </row>
    <row r="824" spans="23:25" ht="15.75">
      <c r="W824" s="8"/>
      <c r="X824" s="8"/>
      <c r="Y824" s="8"/>
    </row>
    <row r="825" spans="23:25" ht="15.75">
      <c r="W825" s="8"/>
      <c r="X825" s="8"/>
      <c r="Y825" s="8"/>
    </row>
    <row r="826" spans="23:25" ht="15.75">
      <c r="W826" s="8"/>
      <c r="X826" s="8"/>
      <c r="Y826" s="8"/>
    </row>
    <row r="827" spans="23:25" ht="15.75">
      <c r="W827" s="8"/>
      <c r="X827" s="8"/>
      <c r="Y827" s="8"/>
    </row>
    <row r="828" spans="23:25" ht="15.75">
      <c r="W828" s="8"/>
      <c r="X828" s="8"/>
      <c r="Y828" s="8"/>
    </row>
    <row r="829" spans="23:25" ht="15.75">
      <c r="W829" s="8"/>
      <c r="X829" s="8"/>
      <c r="Y829" s="8"/>
    </row>
    <row r="830" spans="23:25" ht="15.75">
      <c r="W830" s="8"/>
      <c r="X830" s="8"/>
      <c r="Y830" s="8"/>
    </row>
    <row r="831" spans="23:25" ht="15.75">
      <c r="W831" s="8"/>
      <c r="X831" s="8"/>
      <c r="Y831" s="8"/>
    </row>
    <row r="832" spans="23:25" ht="15.75">
      <c r="W832" s="8"/>
      <c r="X832" s="8"/>
      <c r="Y832" s="8"/>
    </row>
    <row r="833" spans="23:25" ht="15.75">
      <c r="W833" s="8"/>
      <c r="X833" s="8"/>
      <c r="Y833" s="8"/>
    </row>
    <row r="834" spans="23:25" ht="15.75">
      <c r="W834" s="8"/>
      <c r="X834" s="8"/>
      <c r="Y834" s="8"/>
    </row>
    <row r="835" spans="23:25" ht="15.75">
      <c r="W835" s="8"/>
      <c r="X835" s="8"/>
      <c r="Y835" s="8"/>
    </row>
    <row r="836" spans="23:25" ht="15.75">
      <c r="W836" s="8"/>
      <c r="X836" s="8"/>
      <c r="Y836" s="8"/>
    </row>
    <row r="837" spans="23:25" ht="15.75">
      <c r="W837" s="8"/>
      <c r="X837" s="8"/>
      <c r="Y837" s="8"/>
    </row>
    <row r="838" spans="23:25" ht="15.75">
      <c r="W838" s="8"/>
      <c r="X838" s="8"/>
      <c r="Y838" s="8"/>
    </row>
    <row r="839" spans="23:25" ht="15.75">
      <c r="W839" s="8"/>
      <c r="X839" s="8"/>
      <c r="Y839" s="8"/>
    </row>
    <row r="840" spans="23:25" ht="15.75">
      <c r="W840" s="8"/>
      <c r="X840" s="8"/>
      <c r="Y840" s="8"/>
    </row>
    <row r="841" spans="23:25" ht="15.75">
      <c r="W841" s="8"/>
      <c r="X841" s="8"/>
      <c r="Y841" s="8"/>
    </row>
    <row r="842" spans="23:25" ht="15.75">
      <c r="W842" s="8"/>
      <c r="X842" s="8"/>
      <c r="Y842" s="8"/>
    </row>
    <row r="843" spans="23:25" ht="15.75">
      <c r="W843" s="8"/>
      <c r="X843" s="8"/>
      <c r="Y843" s="8"/>
    </row>
    <row r="844" spans="23:25" ht="15.75">
      <c r="W844" s="8"/>
      <c r="X844" s="8"/>
      <c r="Y844" s="8"/>
    </row>
    <row r="845" spans="23:25" ht="15.75">
      <c r="W845" s="8"/>
      <c r="X845" s="8"/>
      <c r="Y845" s="8"/>
    </row>
    <row r="846" spans="23:25" ht="15.75">
      <c r="W846" s="8"/>
      <c r="X846" s="8"/>
      <c r="Y846" s="8"/>
    </row>
    <row r="847" spans="23:25" ht="15.75">
      <c r="W847" s="8"/>
      <c r="X847" s="8"/>
      <c r="Y847" s="8"/>
    </row>
    <row r="848" spans="23:25" ht="15.75">
      <c r="W848" s="8"/>
      <c r="X848" s="8"/>
      <c r="Y848" s="8"/>
    </row>
    <row r="849" spans="23:25" ht="15.75">
      <c r="W849" s="8"/>
      <c r="X849" s="8"/>
      <c r="Y849" s="8"/>
    </row>
    <row r="850" spans="23:25" ht="15.75">
      <c r="W850" s="8"/>
      <c r="X850" s="8"/>
      <c r="Y850" s="8"/>
    </row>
    <row r="851" spans="23:25" ht="15.75">
      <c r="W851" s="8"/>
      <c r="X851" s="8"/>
      <c r="Y851" s="8"/>
    </row>
    <row r="852" spans="23:25" ht="15.75">
      <c r="W852" s="8"/>
      <c r="X852" s="8"/>
      <c r="Y852" s="8"/>
    </row>
    <row r="853" spans="23:25" ht="15.75">
      <c r="W853" s="8"/>
      <c r="X853" s="8"/>
      <c r="Y853" s="8"/>
    </row>
    <row r="854" spans="23:25" ht="15.75">
      <c r="W854" s="8"/>
      <c r="X854" s="8"/>
      <c r="Y854" s="8"/>
    </row>
    <row r="855" spans="23:25" ht="15.75">
      <c r="W855" s="8"/>
      <c r="X855" s="8"/>
      <c r="Y855" s="8"/>
    </row>
    <row r="856" spans="23:25" ht="15.75">
      <c r="W856" s="8"/>
      <c r="X856" s="8"/>
      <c r="Y856" s="8"/>
    </row>
    <row r="857" spans="23:25" ht="15.75">
      <c r="W857" s="8"/>
      <c r="X857" s="8"/>
      <c r="Y857" s="8"/>
    </row>
    <row r="858" spans="23:25" ht="15.75">
      <c r="W858" s="8"/>
      <c r="X858" s="8"/>
      <c r="Y858" s="8"/>
    </row>
    <row r="859" spans="23:25" ht="15.75">
      <c r="W859" s="8"/>
      <c r="X859" s="8"/>
      <c r="Y859" s="8"/>
    </row>
    <row r="860" spans="23:25" ht="15.75">
      <c r="W860" s="8"/>
      <c r="X860" s="8"/>
      <c r="Y860" s="8"/>
    </row>
    <row r="861" spans="23:25" ht="15.75">
      <c r="W861" s="8"/>
      <c r="X861" s="8"/>
      <c r="Y861" s="8"/>
    </row>
    <row r="862" spans="23:25" ht="15.75">
      <c r="W862" s="8"/>
      <c r="X862" s="8"/>
      <c r="Y862" s="8"/>
    </row>
    <row r="863" spans="23:25" ht="15.75">
      <c r="W863" s="8"/>
      <c r="X863" s="8"/>
      <c r="Y863" s="8"/>
    </row>
    <row r="864" spans="23:25" ht="15.75">
      <c r="W864" s="8"/>
      <c r="X864" s="8"/>
      <c r="Y864" s="8"/>
    </row>
    <row r="865" spans="23:25" ht="15.75">
      <c r="W865" s="8"/>
      <c r="X865" s="8"/>
      <c r="Y865" s="8"/>
    </row>
    <row r="866" spans="23:25" ht="15.75">
      <c r="W866" s="8"/>
      <c r="X866" s="8"/>
      <c r="Y866" s="8"/>
    </row>
    <row r="867" spans="23:25" ht="15.75">
      <c r="W867" s="8"/>
      <c r="X867" s="8"/>
      <c r="Y867" s="8"/>
    </row>
    <row r="868" spans="23:25" ht="15.75">
      <c r="W868" s="8"/>
      <c r="X868" s="8"/>
      <c r="Y868" s="8"/>
    </row>
    <row r="869" spans="23:25" ht="15.75">
      <c r="W869" s="8"/>
      <c r="X869" s="8"/>
      <c r="Y869" s="8"/>
    </row>
    <row r="870" spans="23:25" ht="15.75">
      <c r="W870" s="8"/>
      <c r="X870" s="8"/>
      <c r="Y870" s="8"/>
    </row>
    <row r="871" spans="23:25" ht="15.75">
      <c r="W871" s="8"/>
      <c r="X871" s="8"/>
      <c r="Y871" s="8"/>
    </row>
    <row r="872" spans="23:25" ht="15.75">
      <c r="W872" s="8"/>
      <c r="X872" s="8"/>
      <c r="Y872" s="8"/>
    </row>
    <row r="873" spans="23:25" ht="15.75">
      <c r="W873" s="8"/>
      <c r="X873" s="8"/>
      <c r="Y873" s="8"/>
    </row>
    <row r="874" spans="23:25" ht="15.75">
      <c r="W874" s="8"/>
      <c r="X874" s="8"/>
      <c r="Y874" s="8"/>
    </row>
    <row r="875" spans="23:25" ht="15.75">
      <c r="W875" s="8"/>
      <c r="X875" s="8"/>
      <c r="Y875" s="8"/>
    </row>
    <row r="876" spans="23:25" ht="15.75">
      <c r="W876" s="8"/>
      <c r="X876" s="8"/>
      <c r="Y876" s="8"/>
    </row>
    <row r="877" spans="23:25" ht="15.75">
      <c r="W877" s="8"/>
      <c r="X877" s="8"/>
      <c r="Y877" s="8"/>
    </row>
    <row r="878" spans="23:25" ht="15.75">
      <c r="W878" s="8"/>
      <c r="X878" s="8"/>
      <c r="Y878" s="8"/>
    </row>
    <row r="879" spans="23:25" ht="15.75">
      <c r="W879" s="8"/>
      <c r="X879" s="8"/>
      <c r="Y879" s="8"/>
    </row>
    <row r="880" spans="23:25" ht="15.75">
      <c r="W880" s="8"/>
      <c r="X880" s="8"/>
      <c r="Y880" s="8"/>
    </row>
    <row r="881" spans="23:25" ht="15.75">
      <c r="W881" s="8"/>
      <c r="X881" s="8"/>
      <c r="Y881" s="8"/>
    </row>
    <row r="882" spans="23:25" ht="15.75">
      <c r="W882" s="8"/>
      <c r="X882" s="8"/>
      <c r="Y882" s="8"/>
    </row>
    <row r="883" spans="23:25" ht="15.75">
      <c r="W883" s="8"/>
      <c r="X883" s="8"/>
      <c r="Y883" s="8"/>
    </row>
    <row r="884" spans="23:25" ht="15.75">
      <c r="W884" s="8"/>
      <c r="X884" s="8"/>
      <c r="Y884" s="8"/>
    </row>
    <row r="885" spans="23:25" ht="15.75">
      <c r="W885" s="8"/>
      <c r="X885" s="8"/>
      <c r="Y885" s="8"/>
    </row>
    <row r="886" spans="23:25" ht="15.75">
      <c r="W886" s="8"/>
      <c r="X886" s="8"/>
      <c r="Y886" s="8"/>
    </row>
    <row r="887" spans="23:25" ht="15.75">
      <c r="W887" s="8"/>
      <c r="X887" s="8"/>
      <c r="Y887" s="8"/>
    </row>
    <row r="888" spans="23:25" ht="15.75">
      <c r="W888" s="8"/>
      <c r="X888" s="8"/>
      <c r="Y888" s="8"/>
    </row>
    <row r="889" spans="23:25" ht="15.75">
      <c r="W889" s="8"/>
      <c r="X889" s="8"/>
      <c r="Y889" s="8"/>
    </row>
    <row r="890" spans="23:25" ht="15.75">
      <c r="W890" s="8"/>
      <c r="X890" s="8"/>
      <c r="Y890" s="8"/>
    </row>
    <row r="891" spans="23:25" ht="15.75">
      <c r="W891" s="8"/>
      <c r="X891" s="8"/>
      <c r="Y891" s="8"/>
    </row>
    <row r="892" spans="23:25" ht="15.75">
      <c r="W892" s="8"/>
      <c r="X892" s="8"/>
      <c r="Y892" s="8"/>
    </row>
    <row r="893" spans="23:25" ht="15.75">
      <c r="W893" s="8"/>
      <c r="X893" s="8"/>
      <c r="Y893" s="8"/>
    </row>
    <row r="894" spans="23:25" ht="15.75">
      <c r="W894" s="8"/>
      <c r="X894" s="8"/>
      <c r="Y894" s="8"/>
    </row>
    <row r="895" spans="23:25" ht="15.75">
      <c r="W895" s="8"/>
      <c r="X895" s="8"/>
      <c r="Y895" s="8"/>
    </row>
    <row r="896" spans="23:25" ht="15.75">
      <c r="W896" s="8"/>
      <c r="X896" s="8"/>
      <c r="Y896" s="8"/>
    </row>
    <row r="897" spans="23:25" ht="15.75">
      <c r="W897" s="8"/>
      <c r="X897" s="8"/>
      <c r="Y897" s="8"/>
    </row>
    <row r="898" spans="23:25" ht="15.75">
      <c r="W898" s="8"/>
      <c r="X898" s="8"/>
      <c r="Y898" s="8"/>
    </row>
    <row r="899" spans="23:25" ht="15.75">
      <c r="W899" s="8"/>
      <c r="X899" s="8"/>
      <c r="Y899" s="8"/>
    </row>
    <row r="900" spans="23:25" ht="15.75">
      <c r="W900" s="8"/>
      <c r="X900" s="8"/>
      <c r="Y900" s="8"/>
    </row>
    <row r="901" spans="23:25" ht="15.75">
      <c r="W901" s="8"/>
      <c r="X901" s="8"/>
      <c r="Y901" s="8"/>
    </row>
    <row r="902" spans="23:25" ht="15.75">
      <c r="W902" s="8"/>
      <c r="X902" s="8"/>
      <c r="Y902" s="8"/>
    </row>
    <row r="903" spans="23:25" ht="15.75">
      <c r="W903" s="8"/>
      <c r="X903" s="8"/>
      <c r="Y903" s="8"/>
    </row>
    <row r="904" spans="23:25" ht="15.75">
      <c r="W904" s="8"/>
      <c r="X904" s="8"/>
      <c r="Y904" s="8"/>
    </row>
    <row r="905" spans="23:25" ht="15.75">
      <c r="W905" s="8"/>
      <c r="X905" s="8"/>
      <c r="Y905" s="8"/>
    </row>
    <row r="906" spans="23:25" ht="15.75">
      <c r="W906" s="8"/>
      <c r="X906" s="8"/>
      <c r="Y906" s="8"/>
    </row>
    <row r="907" spans="23:25" ht="15.75">
      <c r="W907" s="8"/>
      <c r="X907" s="8"/>
      <c r="Y907" s="8"/>
    </row>
    <row r="908" spans="23:25" ht="15.75">
      <c r="W908" s="8"/>
      <c r="X908" s="8"/>
      <c r="Y908" s="8"/>
    </row>
    <row r="909" spans="23:25" ht="15.75">
      <c r="W909" s="8"/>
      <c r="X909" s="8"/>
      <c r="Y909" s="8"/>
    </row>
    <row r="910" spans="23:25" ht="15.75">
      <c r="W910" s="8"/>
      <c r="X910" s="8"/>
      <c r="Y910" s="8"/>
    </row>
    <row r="911" spans="23:25" ht="15.75">
      <c r="W911" s="8"/>
      <c r="X911" s="8"/>
      <c r="Y911" s="8"/>
    </row>
    <row r="912" spans="23:25" ht="15.75">
      <c r="W912" s="8"/>
      <c r="X912" s="8"/>
      <c r="Y912" s="8"/>
    </row>
    <row r="913" spans="23:25" ht="15.75">
      <c r="W913" s="8"/>
      <c r="X913" s="8"/>
      <c r="Y913" s="8"/>
    </row>
    <row r="914" spans="23:25" ht="15.75">
      <c r="W914" s="8"/>
      <c r="X914" s="8"/>
      <c r="Y914" s="8"/>
    </row>
    <row r="915" spans="23:25" ht="15.75">
      <c r="W915" s="8"/>
      <c r="X915" s="8"/>
      <c r="Y915" s="8"/>
    </row>
    <row r="916" spans="23:25" ht="15.75">
      <c r="W916" s="8"/>
      <c r="X916" s="8"/>
      <c r="Y916" s="8"/>
    </row>
    <row r="917" spans="23:25" ht="15.75">
      <c r="W917" s="8"/>
      <c r="X917" s="8"/>
      <c r="Y917" s="8"/>
    </row>
    <row r="918" spans="23:25" ht="15.75">
      <c r="W918" s="8"/>
      <c r="X918" s="8"/>
      <c r="Y918" s="8"/>
    </row>
    <row r="919" spans="23:25" ht="15.75">
      <c r="W919" s="8"/>
      <c r="X919" s="8"/>
      <c r="Y919" s="8"/>
    </row>
    <row r="920" spans="23:25" ht="15.75">
      <c r="W920" s="8"/>
      <c r="X920" s="8"/>
      <c r="Y920" s="8"/>
    </row>
    <row r="921" spans="23:25" ht="15.75">
      <c r="W921" s="8"/>
      <c r="X921" s="8"/>
      <c r="Y921" s="8"/>
    </row>
    <row r="922" spans="23:25" ht="15.75">
      <c r="W922" s="8"/>
      <c r="X922" s="8"/>
      <c r="Y922" s="8"/>
    </row>
    <row r="923" spans="23:25" ht="15.75">
      <c r="W923" s="8"/>
      <c r="X923" s="8"/>
      <c r="Y923" s="8"/>
    </row>
    <row r="924" spans="23:25" ht="15.75">
      <c r="W924" s="8"/>
      <c r="X924" s="8"/>
      <c r="Y924" s="8"/>
    </row>
    <row r="925" spans="23:25" ht="15.75">
      <c r="W925" s="8"/>
      <c r="X925" s="8"/>
      <c r="Y925" s="8"/>
    </row>
    <row r="926" spans="23:25" ht="15.75">
      <c r="W926" s="8"/>
      <c r="X926" s="8"/>
      <c r="Y926" s="8"/>
    </row>
    <row r="927" spans="23:25" ht="15.75">
      <c r="W927" s="8"/>
      <c r="X927" s="8"/>
      <c r="Y927" s="8"/>
    </row>
    <row r="928" spans="23:25" ht="15.75">
      <c r="W928" s="8"/>
      <c r="X928" s="8"/>
      <c r="Y928" s="8"/>
    </row>
    <row r="929" spans="23:25" ht="15.75">
      <c r="W929" s="8"/>
      <c r="X929" s="8"/>
      <c r="Y929" s="8"/>
    </row>
    <row r="930" spans="23:25" ht="15.75">
      <c r="W930" s="8"/>
      <c r="X930" s="8"/>
      <c r="Y930" s="8"/>
    </row>
    <row r="931" spans="23:25" ht="15.75">
      <c r="W931" s="8"/>
      <c r="X931" s="8"/>
      <c r="Y931" s="8"/>
    </row>
    <row r="932" spans="23:25" ht="15.75">
      <c r="W932" s="8"/>
      <c r="X932" s="8"/>
      <c r="Y932" s="8"/>
    </row>
    <row r="933" spans="23:25" ht="15.75">
      <c r="W933" s="8"/>
      <c r="X933" s="8"/>
      <c r="Y933" s="8"/>
    </row>
    <row r="934" spans="23:25" ht="15.75">
      <c r="W934" s="8"/>
      <c r="X934" s="8"/>
      <c r="Y934" s="8"/>
    </row>
    <row r="935" spans="23:25" ht="15.75">
      <c r="W935" s="8"/>
      <c r="X935" s="8"/>
      <c r="Y935" s="8"/>
    </row>
    <row r="936" spans="23:25" ht="15.75">
      <c r="W936" s="8"/>
      <c r="X936" s="8"/>
      <c r="Y936" s="8"/>
    </row>
    <row r="937" spans="23:25" ht="15.75">
      <c r="W937" s="8"/>
      <c r="X937" s="8"/>
      <c r="Y937" s="8"/>
    </row>
    <row r="938" spans="23:25" ht="15.75">
      <c r="W938" s="8"/>
      <c r="X938" s="8"/>
      <c r="Y938" s="8"/>
    </row>
    <row r="939" spans="23:25" ht="15.75">
      <c r="W939" s="8"/>
      <c r="X939" s="8"/>
      <c r="Y939" s="8"/>
    </row>
    <row r="940" spans="23:25" ht="15.75">
      <c r="W940" s="8"/>
      <c r="X940" s="8"/>
      <c r="Y940" s="8"/>
    </row>
    <row r="941" spans="23:25" ht="15.75">
      <c r="W941" s="8"/>
      <c r="X941" s="8"/>
      <c r="Y941" s="8"/>
    </row>
    <row r="942" spans="23:25" ht="15.75">
      <c r="W942" s="8"/>
      <c r="X942" s="8"/>
      <c r="Y942" s="8"/>
    </row>
    <row r="943" spans="23:25" ht="15.75">
      <c r="W943" s="8"/>
      <c r="X943" s="8"/>
      <c r="Y943" s="8"/>
    </row>
    <row r="944" spans="23:25" ht="15.75">
      <c r="W944" s="8"/>
      <c r="X944" s="8"/>
      <c r="Y944" s="8"/>
    </row>
    <row r="945" spans="23:25" ht="15.75">
      <c r="W945" s="8"/>
      <c r="X945" s="8"/>
      <c r="Y945" s="8"/>
    </row>
    <row r="946" spans="23:25" ht="15.75">
      <c r="W946" s="8"/>
      <c r="X946" s="8"/>
      <c r="Y946" s="8"/>
    </row>
    <row r="947" spans="23:25" ht="15.75">
      <c r="W947" s="8"/>
      <c r="X947" s="8"/>
      <c r="Y947" s="8"/>
    </row>
    <row r="948" spans="23:25" ht="15.75">
      <c r="W948" s="8"/>
      <c r="X948" s="8"/>
      <c r="Y948" s="8"/>
    </row>
    <row r="949" spans="23:25" ht="15.75">
      <c r="W949" s="8"/>
      <c r="X949" s="8"/>
      <c r="Y949" s="8"/>
    </row>
    <row r="950" spans="23:25" ht="15.75">
      <c r="W950" s="8"/>
      <c r="X950" s="8"/>
      <c r="Y950" s="8"/>
    </row>
    <row r="951" spans="23:25" ht="15.75">
      <c r="W951" s="8"/>
      <c r="X951" s="8"/>
      <c r="Y951" s="8"/>
    </row>
    <row r="952" spans="23:25" ht="15.75">
      <c r="W952" s="8"/>
      <c r="X952" s="8"/>
      <c r="Y952" s="8"/>
    </row>
    <row r="953" spans="23:25" ht="15.75">
      <c r="W953" s="8"/>
      <c r="X953" s="8"/>
      <c r="Y953" s="8"/>
    </row>
    <row r="954" spans="23:25" ht="15.75">
      <c r="W954" s="8"/>
      <c r="X954" s="8"/>
      <c r="Y954" s="8"/>
    </row>
    <row r="955" spans="23:25" ht="15.75">
      <c r="W955" s="8"/>
      <c r="X955" s="8"/>
      <c r="Y955" s="8"/>
    </row>
    <row r="956" spans="23:25" ht="15.75">
      <c r="W956" s="8"/>
      <c r="X956" s="8"/>
      <c r="Y956" s="8"/>
    </row>
    <row r="957" spans="23:25" ht="15.75">
      <c r="W957" s="8"/>
      <c r="X957" s="8"/>
      <c r="Y957" s="8"/>
    </row>
    <row r="958" spans="23:25" ht="15.75">
      <c r="W958" s="8"/>
      <c r="X958" s="8"/>
      <c r="Y958" s="8"/>
    </row>
    <row r="959" spans="23:25" ht="15.75">
      <c r="W959" s="8"/>
      <c r="X959" s="8"/>
      <c r="Y959" s="8"/>
    </row>
    <row r="960" spans="23:25" ht="15.75">
      <c r="W960" s="8"/>
      <c r="X960" s="8"/>
      <c r="Y960" s="8"/>
    </row>
    <row r="961" spans="23:25" ht="15.75">
      <c r="W961" s="8"/>
      <c r="X961" s="8"/>
      <c r="Y961" s="8"/>
    </row>
    <row r="962" spans="23:25" ht="15.75">
      <c r="W962" s="8"/>
      <c r="X962" s="8"/>
      <c r="Y962" s="8"/>
    </row>
    <row r="963" spans="23:25" ht="15.75">
      <c r="W963" s="8"/>
      <c r="X963" s="8"/>
      <c r="Y963" s="8"/>
    </row>
    <row r="964" spans="23:25" ht="15.75">
      <c r="W964" s="8"/>
      <c r="X964" s="8"/>
      <c r="Y964" s="8"/>
    </row>
    <row r="965" spans="23:25" ht="15.75">
      <c r="W965" s="8"/>
      <c r="X965" s="8"/>
      <c r="Y965" s="8"/>
    </row>
    <row r="966" spans="23:25" ht="15.75">
      <c r="W966" s="8"/>
      <c r="X966" s="8"/>
      <c r="Y966" s="8"/>
    </row>
    <row r="967" spans="23:25" ht="15.75">
      <c r="W967" s="8"/>
      <c r="X967" s="8"/>
      <c r="Y967" s="8"/>
    </row>
    <row r="968" spans="23:25" ht="15.75">
      <c r="W968" s="8"/>
      <c r="X968" s="8"/>
      <c r="Y968" s="8"/>
    </row>
    <row r="969" spans="23:25" ht="15.75">
      <c r="W969" s="8"/>
      <c r="X969" s="8"/>
      <c r="Y969" s="8"/>
    </row>
    <row r="970" spans="23:25" ht="15.75">
      <c r="W970" s="8"/>
      <c r="X970" s="8"/>
      <c r="Y970" s="8"/>
    </row>
    <row r="971" spans="23:25" ht="15.75">
      <c r="W971" s="8"/>
      <c r="X971" s="8"/>
      <c r="Y971" s="8"/>
    </row>
    <row r="972" spans="23:25" ht="15.75">
      <c r="W972" s="8"/>
      <c r="X972" s="8"/>
      <c r="Y972" s="8"/>
    </row>
    <row r="973" spans="23:25" ht="15.75">
      <c r="W973" s="8"/>
      <c r="X973" s="8"/>
      <c r="Y973" s="8"/>
    </row>
    <row r="974" spans="23:25" ht="15.75">
      <c r="W974" s="8"/>
      <c r="X974" s="8"/>
      <c r="Y974" s="8"/>
    </row>
    <row r="975" spans="23:25" ht="15.75">
      <c r="W975" s="8"/>
      <c r="X975" s="8"/>
      <c r="Y975" s="8"/>
    </row>
    <row r="976" spans="23:25" ht="15.75">
      <c r="W976" s="8"/>
      <c r="X976" s="8"/>
      <c r="Y976" s="8"/>
    </row>
    <row r="977" spans="23:25" ht="15.75">
      <c r="W977" s="8"/>
      <c r="X977" s="8"/>
      <c r="Y977" s="8"/>
    </row>
    <row r="978" spans="23:25" ht="15.75">
      <c r="W978" s="8"/>
      <c r="X978" s="8"/>
      <c r="Y978" s="8"/>
    </row>
    <row r="979" spans="23:25" ht="15.75">
      <c r="W979" s="8"/>
      <c r="X979" s="8"/>
      <c r="Y979" s="8"/>
    </row>
    <row r="980" spans="23:25" ht="15.75">
      <c r="W980" s="8"/>
      <c r="X980" s="8"/>
      <c r="Y980" s="8"/>
    </row>
    <row r="981" spans="23:25" ht="15.75">
      <c r="W981" s="8"/>
      <c r="X981" s="8"/>
      <c r="Y981" s="8"/>
    </row>
    <row r="982" spans="23:25" ht="15.75">
      <c r="W982" s="8"/>
      <c r="X982" s="8"/>
      <c r="Y982" s="8"/>
    </row>
    <row r="983" spans="23:25" ht="15.75">
      <c r="W983" s="8"/>
      <c r="X983" s="8"/>
      <c r="Y983" s="8"/>
    </row>
    <row r="984" spans="23:25" ht="15.75">
      <c r="W984" s="8"/>
      <c r="X984" s="8"/>
      <c r="Y984" s="8"/>
    </row>
    <row r="985" spans="23:25" ht="15.75">
      <c r="W985" s="8"/>
      <c r="X985" s="8"/>
      <c r="Y985" s="8"/>
    </row>
    <row r="986" spans="23:25" ht="15.75">
      <c r="W986" s="8"/>
      <c r="X986" s="8"/>
      <c r="Y986" s="8"/>
    </row>
    <row r="987" spans="23:25" ht="15.75">
      <c r="W987" s="8"/>
      <c r="X987" s="8"/>
      <c r="Y987" s="8"/>
    </row>
    <row r="988" spans="23:25" ht="15.75">
      <c r="W988" s="8"/>
      <c r="X988" s="8"/>
      <c r="Y988" s="8"/>
    </row>
    <row r="989" spans="23:25" ht="15.75">
      <c r="W989" s="8"/>
      <c r="X989" s="8"/>
      <c r="Y989" s="8"/>
    </row>
    <row r="990" spans="23:25" ht="15.75">
      <c r="W990" s="8"/>
      <c r="X990" s="8"/>
      <c r="Y990" s="8"/>
    </row>
    <row r="991" spans="23:25" ht="15.75">
      <c r="W991" s="8"/>
      <c r="X991" s="8"/>
      <c r="Y991" s="8"/>
    </row>
    <row r="992" spans="23:25" ht="15.75">
      <c r="W992" s="8"/>
      <c r="X992" s="8"/>
      <c r="Y992" s="8"/>
    </row>
    <row r="993" spans="23:25" ht="15.75">
      <c r="W993" s="8"/>
      <c r="X993" s="8"/>
      <c r="Y993" s="8"/>
    </row>
    <row r="994" spans="23:25" ht="15.75">
      <c r="W994" s="8"/>
      <c r="X994" s="8"/>
      <c r="Y994" s="8"/>
    </row>
    <row r="995" spans="23:25" ht="15.75">
      <c r="W995" s="8"/>
      <c r="X995" s="8"/>
      <c r="Y995" s="8"/>
    </row>
    <row r="996" spans="23:25" ht="15.75">
      <c r="W996" s="8"/>
      <c r="X996" s="8"/>
      <c r="Y996" s="8"/>
    </row>
    <row r="997" spans="23:25" ht="15.75">
      <c r="W997" s="8"/>
      <c r="X997" s="8"/>
      <c r="Y997" s="8"/>
    </row>
    <row r="998" spans="23:25" ht="15.75">
      <c r="W998" s="8"/>
      <c r="X998" s="8"/>
      <c r="Y998" s="8"/>
    </row>
    <row r="999" spans="23:25" ht="15.75">
      <c r="W999" s="8"/>
      <c r="X999" s="8"/>
      <c r="Y999" s="8"/>
    </row>
    <row r="1000" spans="23:25" ht="15.75">
      <c r="W1000" s="8"/>
      <c r="X1000" s="8"/>
      <c r="Y1000" s="8"/>
    </row>
    <row r="1001" spans="23:25" ht="15.75">
      <c r="W1001" s="8"/>
      <c r="X1001" s="8"/>
      <c r="Y1001" s="8"/>
    </row>
    <row r="1002" spans="23:25" ht="15.75">
      <c r="W1002" s="8"/>
      <c r="X1002" s="8"/>
      <c r="Y1002" s="8"/>
    </row>
    <row r="1003" spans="23:25" ht="15.75">
      <c r="W1003" s="8"/>
      <c r="X1003" s="8"/>
      <c r="Y1003" s="8"/>
    </row>
    <row r="1004" spans="23:25" ht="15.75">
      <c r="W1004" s="8"/>
      <c r="X1004" s="8"/>
      <c r="Y1004" s="8"/>
    </row>
    <row r="1005" spans="23:25" ht="15.75">
      <c r="W1005" s="8"/>
      <c r="X1005" s="8"/>
      <c r="Y1005" s="8"/>
    </row>
    <row r="1006" spans="23:25" ht="15.75">
      <c r="W1006" s="8"/>
      <c r="X1006" s="8"/>
      <c r="Y1006" s="8"/>
    </row>
    <row r="1007" spans="23:25" ht="15.75">
      <c r="W1007" s="8"/>
      <c r="X1007" s="8"/>
      <c r="Y1007" s="8"/>
    </row>
    <row r="1008" spans="23:25" ht="15.75">
      <c r="W1008" s="8"/>
      <c r="X1008" s="8"/>
      <c r="Y1008" s="8"/>
    </row>
    <row r="1009" spans="23:25" ht="15.75">
      <c r="W1009" s="8"/>
      <c r="X1009" s="8"/>
      <c r="Y1009" s="8"/>
    </row>
    <row r="1010" spans="23:25" ht="15.75">
      <c r="W1010" s="8"/>
      <c r="X1010" s="8"/>
      <c r="Y1010" s="8"/>
    </row>
    <row r="1011" spans="23:25" ht="15.75">
      <c r="W1011" s="8"/>
      <c r="X1011" s="8"/>
      <c r="Y1011" s="8"/>
    </row>
    <row r="1012" spans="23:25" ht="15.75">
      <c r="W1012" s="8"/>
      <c r="X1012" s="8"/>
      <c r="Y1012" s="8"/>
    </row>
    <row r="1013" spans="23:25" ht="15.75">
      <c r="W1013" s="8"/>
      <c r="X1013" s="8"/>
      <c r="Y1013" s="8"/>
    </row>
    <row r="1014" spans="23:25" ht="15.75">
      <c r="W1014" s="8"/>
      <c r="X1014" s="8"/>
      <c r="Y1014" s="8"/>
    </row>
    <row r="1015" spans="23:25" ht="15.75">
      <c r="W1015" s="8"/>
      <c r="X1015" s="8"/>
      <c r="Y1015" s="8"/>
    </row>
    <row r="1016" spans="23:25" ht="15.75">
      <c r="W1016" s="8"/>
      <c r="X1016" s="8"/>
      <c r="Y1016" s="8"/>
    </row>
    <row r="1017" spans="23:25" ht="15.75">
      <c r="W1017" s="8"/>
      <c r="X1017" s="8"/>
      <c r="Y1017" s="8"/>
    </row>
    <row r="1018" spans="23:25" ht="15.75">
      <c r="W1018" s="8"/>
      <c r="X1018" s="8"/>
      <c r="Y1018" s="8"/>
    </row>
    <row r="1019" spans="23:25" ht="15.75">
      <c r="W1019" s="8"/>
      <c r="X1019" s="8"/>
      <c r="Y1019" s="8"/>
    </row>
    <row r="1020" spans="23:25" ht="15.75">
      <c r="W1020" s="8"/>
      <c r="X1020" s="8"/>
      <c r="Y1020" s="8"/>
    </row>
    <row r="1021" spans="23:25" ht="15.75">
      <c r="W1021" s="8"/>
      <c r="X1021" s="8"/>
      <c r="Y1021" s="8"/>
    </row>
    <row r="1022" spans="23:25" ht="15.75">
      <c r="W1022" s="8"/>
      <c r="X1022" s="8"/>
      <c r="Y1022" s="8"/>
    </row>
    <row r="1023" spans="23:25" ht="15.75">
      <c r="W1023" s="8"/>
      <c r="X1023" s="8"/>
      <c r="Y1023" s="8"/>
    </row>
    <row r="1024" spans="23:25" ht="15.75">
      <c r="W1024" s="8"/>
      <c r="X1024" s="8"/>
      <c r="Y1024" s="8"/>
    </row>
    <row r="1025" spans="23:25" ht="15.75">
      <c r="W1025" s="8"/>
      <c r="X1025" s="8"/>
      <c r="Y1025" s="8"/>
    </row>
    <row r="1026" spans="23:25" ht="15.75">
      <c r="W1026" s="8"/>
      <c r="X1026" s="8"/>
      <c r="Y1026" s="8"/>
    </row>
    <row r="1027" spans="23:25" ht="15.75">
      <c r="W1027" s="8"/>
      <c r="X1027" s="8"/>
      <c r="Y1027" s="8"/>
    </row>
    <row r="1028" spans="23:25" ht="15.75">
      <c r="W1028" s="8"/>
      <c r="X1028" s="8"/>
      <c r="Y1028" s="8"/>
    </row>
    <row r="1029" spans="23:25" ht="15.75">
      <c r="W1029" s="8"/>
      <c r="X1029" s="8"/>
      <c r="Y1029" s="8"/>
    </row>
    <row r="1030" spans="23:25" ht="15.75">
      <c r="W1030" s="8"/>
      <c r="X1030" s="8"/>
      <c r="Y1030" s="8"/>
    </row>
    <row r="1031" spans="23:25" ht="15.75">
      <c r="W1031" s="8"/>
      <c r="X1031" s="8"/>
      <c r="Y1031" s="8"/>
    </row>
    <row r="1032" spans="23:25" ht="15.75">
      <c r="W1032" s="8"/>
      <c r="X1032" s="8"/>
      <c r="Y1032" s="8"/>
    </row>
    <row r="1033" spans="23:25" ht="15.75">
      <c r="W1033" s="8"/>
      <c r="X1033" s="8"/>
      <c r="Y1033" s="8"/>
    </row>
    <row r="1034" spans="23:25" ht="15.75">
      <c r="W1034" s="8"/>
      <c r="X1034" s="8"/>
      <c r="Y1034" s="8"/>
    </row>
    <row r="1035" spans="23:25" ht="15.75">
      <c r="W1035" s="8"/>
      <c r="X1035" s="8"/>
      <c r="Y1035" s="8"/>
    </row>
    <row r="1036" spans="23:25" ht="15.75">
      <c r="W1036" s="8"/>
      <c r="X1036" s="8"/>
      <c r="Y1036" s="8"/>
    </row>
    <row r="1037" spans="23:25" ht="15.75">
      <c r="W1037" s="8"/>
      <c r="X1037" s="8"/>
      <c r="Y1037" s="8"/>
    </row>
    <row r="1038" spans="23:25" ht="15.75">
      <c r="W1038" s="8"/>
      <c r="X1038" s="8"/>
      <c r="Y1038" s="8"/>
    </row>
    <row r="1039" spans="23:25" ht="15.75">
      <c r="W1039" s="8"/>
      <c r="X1039" s="8"/>
      <c r="Y1039" s="8"/>
    </row>
    <row r="1040" spans="23:25" ht="15.75">
      <c r="W1040" s="8"/>
      <c r="X1040" s="8"/>
      <c r="Y1040" s="8"/>
    </row>
    <row r="1041" spans="23:25" ht="15.75">
      <c r="W1041" s="8"/>
      <c r="X1041" s="8"/>
      <c r="Y1041" s="8"/>
    </row>
    <row r="1042" spans="23:25" ht="15.75">
      <c r="W1042" s="8"/>
      <c r="X1042" s="8"/>
      <c r="Y1042" s="8"/>
    </row>
    <row r="1043" spans="23:25" ht="15.75">
      <c r="W1043" s="8"/>
      <c r="X1043" s="8"/>
      <c r="Y1043" s="8"/>
    </row>
    <row r="1044" spans="23:25" ht="15.75">
      <c r="W1044" s="8"/>
      <c r="X1044" s="8"/>
      <c r="Y1044" s="8"/>
    </row>
    <row r="1045" spans="23:25" ht="15.75">
      <c r="W1045" s="8"/>
      <c r="X1045" s="8"/>
      <c r="Y1045" s="8"/>
    </row>
    <row r="1046" spans="23:25" ht="15.75">
      <c r="W1046" s="8"/>
      <c r="X1046" s="8"/>
      <c r="Y1046" s="8"/>
    </row>
    <row r="1047" spans="23:25" ht="15.75">
      <c r="W1047" s="8"/>
      <c r="X1047" s="8"/>
      <c r="Y1047" s="8"/>
    </row>
    <row r="1048" spans="23:25" ht="15.75">
      <c r="W1048" s="8"/>
      <c r="X1048" s="8"/>
      <c r="Y1048" s="8"/>
    </row>
    <row r="1049" spans="23:25" ht="15.75">
      <c r="W1049" s="8"/>
      <c r="X1049" s="8"/>
      <c r="Y1049" s="8"/>
    </row>
    <row r="1050" spans="23:25" ht="15.75">
      <c r="W1050" s="8"/>
      <c r="X1050" s="8"/>
      <c r="Y1050" s="8"/>
    </row>
    <row r="1051" spans="23:25" ht="15.75">
      <c r="W1051" s="8"/>
      <c r="X1051" s="8"/>
      <c r="Y1051" s="8"/>
    </row>
    <row r="1052" spans="23:25" ht="15.75">
      <c r="W1052" s="8"/>
      <c r="X1052" s="8"/>
      <c r="Y1052" s="8"/>
    </row>
    <row r="1053" spans="23:25" ht="15.75">
      <c r="W1053" s="8"/>
      <c r="X1053" s="8"/>
      <c r="Y1053" s="8"/>
    </row>
    <row r="1054" spans="23:25" ht="15.75">
      <c r="W1054" s="8"/>
      <c r="X1054" s="8"/>
      <c r="Y1054" s="8"/>
    </row>
    <row r="1055" spans="23:25" ht="15.75">
      <c r="W1055" s="8"/>
      <c r="X1055" s="8"/>
      <c r="Y1055" s="8"/>
    </row>
    <row r="1056" spans="23:25" ht="15.75">
      <c r="W1056" s="8"/>
      <c r="X1056" s="8"/>
      <c r="Y1056" s="8"/>
    </row>
    <row r="1057" spans="23:25" ht="15.75">
      <c r="W1057" s="8"/>
      <c r="X1057" s="8"/>
      <c r="Y1057" s="8"/>
    </row>
    <row r="1058" spans="23:25" ht="15.75">
      <c r="W1058" s="8"/>
      <c r="X1058" s="8"/>
      <c r="Y1058" s="8"/>
    </row>
    <row r="1059" spans="23:25" ht="15.75">
      <c r="W1059" s="8"/>
      <c r="X1059" s="8"/>
      <c r="Y1059" s="8"/>
    </row>
    <row r="1060" spans="23:25" ht="15.75">
      <c r="W1060" s="8"/>
      <c r="X1060" s="8"/>
      <c r="Y1060" s="8"/>
    </row>
    <row r="1061" spans="23:25" ht="15.75">
      <c r="W1061" s="8"/>
      <c r="X1061" s="8"/>
      <c r="Y1061" s="8"/>
    </row>
    <row r="1062" spans="23:25" ht="15.75">
      <c r="W1062" s="8"/>
      <c r="X1062" s="8"/>
      <c r="Y1062" s="8"/>
    </row>
    <row r="1063" spans="23:25" ht="15.75">
      <c r="W1063" s="8"/>
      <c r="X1063" s="8"/>
      <c r="Y1063" s="8"/>
    </row>
    <row r="1064" spans="23:25" ht="15.75">
      <c r="W1064" s="8"/>
      <c r="X1064" s="8"/>
      <c r="Y1064" s="8"/>
    </row>
    <row r="1065" spans="23:25" ht="15.75">
      <c r="W1065" s="8"/>
      <c r="X1065" s="8"/>
      <c r="Y1065" s="8"/>
    </row>
    <row r="1066" spans="23:25" ht="15.75">
      <c r="W1066" s="8"/>
      <c r="X1066" s="8"/>
      <c r="Y1066" s="8"/>
    </row>
    <row r="1067" spans="23:25" ht="15.75">
      <c r="W1067" s="8"/>
      <c r="X1067" s="8"/>
      <c r="Y1067" s="8"/>
    </row>
    <row r="1068" spans="23:25" ht="15.75">
      <c r="W1068" s="8"/>
      <c r="X1068" s="8"/>
      <c r="Y1068" s="8"/>
    </row>
    <row r="1069" spans="23:25" ht="15.75">
      <c r="W1069" s="8"/>
      <c r="X1069" s="8"/>
      <c r="Y1069" s="8"/>
    </row>
    <row r="1070" spans="23:25" ht="15.75">
      <c r="W1070" s="8"/>
      <c r="X1070" s="8"/>
      <c r="Y1070" s="8"/>
    </row>
    <row r="1071" spans="23:25" ht="15.75">
      <c r="W1071" s="8"/>
      <c r="X1071" s="8"/>
      <c r="Y1071" s="8"/>
    </row>
    <row r="1072" spans="23:25" ht="15.75">
      <c r="W1072" s="8"/>
      <c r="X1072" s="8"/>
      <c r="Y1072" s="8"/>
    </row>
    <row r="1073" spans="23:25" ht="15.75">
      <c r="W1073" s="8"/>
      <c r="X1073" s="8"/>
      <c r="Y1073" s="8"/>
    </row>
    <row r="1074" spans="23:25" ht="15.75">
      <c r="W1074" s="8"/>
      <c r="X1074" s="8"/>
      <c r="Y1074" s="8"/>
    </row>
    <row r="1075" spans="23:25" ht="15.75">
      <c r="W1075" s="8"/>
      <c r="X1075" s="8"/>
      <c r="Y1075" s="8"/>
    </row>
    <row r="1076" spans="23:25" ht="15.75">
      <c r="W1076" s="8"/>
      <c r="X1076" s="8"/>
      <c r="Y1076" s="8"/>
    </row>
    <row r="1077" spans="23:25" ht="15.75">
      <c r="W1077" s="8"/>
      <c r="X1077" s="8"/>
      <c r="Y1077" s="8"/>
    </row>
    <row r="1078" spans="23:25" ht="15.75">
      <c r="W1078" s="8"/>
      <c r="X1078" s="8"/>
      <c r="Y1078" s="8"/>
    </row>
    <row r="1079" spans="23:25" ht="15.75">
      <c r="W1079" s="8"/>
      <c r="X1079" s="8"/>
      <c r="Y1079" s="8"/>
    </row>
    <row r="1080" spans="23:25" ht="15.75">
      <c r="W1080" s="8"/>
      <c r="X1080" s="8"/>
      <c r="Y1080" s="8"/>
    </row>
    <row r="1081" spans="23:25" ht="15.75">
      <c r="W1081" s="8"/>
      <c r="X1081" s="8"/>
      <c r="Y1081" s="8"/>
    </row>
    <row r="1082" spans="23:25" ht="15.75">
      <c r="W1082" s="8"/>
      <c r="X1082" s="8"/>
      <c r="Y1082" s="8"/>
    </row>
    <row r="1083" spans="23:25" ht="15.75">
      <c r="W1083" s="8"/>
      <c r="X1083" s="8"/>
      <c r="Y1083" s="8"/>
    </row>
    <row r="1084" spans="23:25" ht="15.75">
      <c r="W1084" s="8"/>
      <c r="X1084" s="8"/>
      <c r="Y1084" s="8"/>
    </row>
    <row r="1085" spans="23:25" ht="15.75">
      <c r="W1085" s="8"/>
      <c r="X1085" s="8"/>
      <c r="Y1085" s="8"/>
    </row>
    <row r="1086" spans="23:25" ht="15.75">
      <c r="W1086" s="8"/>
      <c r="X1086" s="8"/>
      <c r="Y1086" s="8"/>
    </row>
    <row r="1087" spans="23:25" ht="15.75">
      <c r="W1087" s="8"/>
      <c r="X1087" s="8"/>
      <c r="Y1087" s="8"/>
    </row>
    <row r="1088" spans="23:25" ht="15.75">
      <c r="W1088" s="8"/>
      <c r="X1088" s="8"/>
      <c r="Y1088" s="8"/>
    </row>
    <row r="1089" spans="23:25" ht="15.75">
      <c r="W1089" s="8"/>
      <c r="X1089" s="8"/>
      <c r="Y1089" s="8"/>
    </row>
    <row r="1090" spans="23:25" ht="15.75">
      <c r="W1090" s="8"/>
      <c r="X1090" s="8"/>
      <c r="Y1090" s="8"/>
    </row>
    <row r="1091" spans="23:25" ht="15.75">
      <c r="W1091" s="8"/>
      <c r="X1091" s="8"/>
      <c r="Y1091" s="8"/>
    </row>
    <row r="1092" spans="23:25" ht="15.75">
      <c r="W1092" s="8"/>
      <c r="X1092" s="8"/>
      <c r="Y1092" s="8"/>
    </row>
    <row r="1093" spans="23:25" ht="15.75">
      <c r="W1093" s="8"/>
      <c r="X1093" s="8"/>
      <c r="Y1093" s="8"/>
    </row>
    <row r="1094" spans="23:25" ht="15.75">
      <c r="W1094" s="8"/>
      <c r="X1094" s="8"/>
      <c r="Y1094" s="8"/>
    </row>
    <row r="1095" spans="23:25" ht="15.75">
      <c r="W1095" s="8"/>
      <c r="X1095" s="8"/>
      <c r="Y1095" s="8"/>
    </row>
    <row r="1096" spans="23:25" ht="15.75">
      <c r="W1096" s="8"/>
      <c r="X1096" s="8"/>
      <c r="Y1096" s="8"/>
    </row>
    <row r="1097" spans="23:25" ht="15.75">
      <c r="W1097" s="8"/>
      <c r="X1097" s="8"/>
      <c r="Y1097" s="8"/>
    </row>
    <row r="1098" spans="23:25" ht="15.75">
      <c r="W1098" s="8"/>
      <c r="X1098" s="8"/>
      <c r="Y1098" s="8"/>
    </row>
    <row r="1099" spans="23:25" ht="15.75">
      <c r="W1099" s="8"/>
      <c r="X1099" s="8"/>
      <c r="Y1099" s="8"/>
    </row>
    <row r="1100" spans="23:25" ht="15.75">
      <c r="W1100" s="8"/>
      <c r="X1100" s="8"/>
      <c r="Y1100" s="8"/>
    </row>
    <row r="1101" spans="23:25" ht="15.75">
      <c r="W1101" s="8"/>
      <c r="X1101" s="8"/>
      <c r="Y1101" s="8"/>
    </row>
    <row r="1102" spans="23:25" ht="15.75">
      <c r="W1102" s="8"/>
      <c r="X1102" s="8"/>
      <c r="Y1102" s="8"/>
    </row>
    <row r="1103" spans="23:25" ht="15.75">
      <c r="W1103" s="8"/>
      <c r="X1103" s="8"/>
      <c r="Y1103" s="8"/>
    </row>
    <row r="1104" spans="23:25" ht="15.75">
      <c r="W1104" s="8"/>
      <c r="X1104" s="8"/>
      <c r="Y1104" s="8"/>
    </row>
    <row r="1105" spans="23:25" ht="15.75">
      <c r="W1105" s="8"/>
      <c r="X1105" s="8"/>
      <c r="Y1105" s="8"/>
    </row>
    <row r="1106" spans="23:25" ht="15.75">
      <c r="W1106" s="8"/>
      <c r="X1106" s="8"/>
      <c r="Y1106" s="8"/>
    </row>
    <row r="1107" spans="23:25" ht="15.75">
      <c r="W1107" s="8"/>
      <c r="X1107" s="8"/>
      <c r="Y1107" s="8"/>
    </row>
    <row r="1108" spans="23:25" ht="15.75">
      <c r="W1108" s="8"/>
      <c r="X1108" s="8"/>
      <c r="Y1108" s="8"/>
    </row>
    <row r="1109" spans="23:25" ht="15.75">
      <c r="W1109" s="8"/>
      <c r="X1109" s="8"/>
      <c r="Y1109" s="8"/>
    </row>
    <row r="1110" spans="23:25" ht="15.75">
      <c r="W1110" s="8"/>
      <c r="X1110" s="8"/>
      <c r="Y1110" s="8"/>
    </row>
    <row r="1111" spans="23:25" ht="15.75">
      <c r="W1111" s="8"/>
      <c r="X1111" s="8"/>
      <c r="Y1111" s="8"/>
    </row>
    <row r="1112" spans="23:25" ht="15.75">
      <c r="W1112" s="8"/>
      <c r="X1112" s="8"/>
      <c r="Y1112" s="8"/>
    </row>
    <row r="1113" spans="23:25" ht="15.75">
      <c r="W1113" s="8"/>
      <c r="X1113" s="8"/>
      <c r="Y1113" s="8"/>
    </row>
    <row r="1114" spans="23:25" ht="15.75">
      <c r="W1114" s="8"/>
      <c r="X1114" s="8"/>
      <c r="Y1114" s="8"/>
    </row>
    <row r="1115" spans="23:25" ht="15.75">
      <c r="W1115" s="8"/>
      <c r="X1115" s="8"/>
      <c r="Y1115" s="8"/>
    </row>
    <row r="1116" spans="23:25" ht="15.75">
      <c r="W1116" s="8"/>
      <c r="X1116" s="8"/>
      <c r="Y1116" s="8"/>
    </row>
    <row r="1117" spans="23:25" ht="15.75">
      <c r="W1117" s="8"/>
      <c r="X1117" s="8"/>
      <c r="Y1117" s="8"/>
    </row>
    <row r="1118" spans="23:25" ht="15.75">
      <c r="W1118" s="8"/>
      <c r="X1118" s="8"/>
      <c r="Y1118" s="8"/>
    </row>
    <row r="1119" spans="23:25" ht="15.75">
      <c r="W1119" s="8"/>
      <c r="X1119" s="8"/>
      <c r="Y1119" s="8"/>
    </row>
    <row r="1120" spans="23:25" ht="15.75">
      <c r="W1120" s="8"/>
      <c r="X1120" s="8"/>
      <c r="Y1120" s="8"/>
    </row>
    <row r="1121" spans="23:25" ht="15.75">
      <c r="W1121" s="8"/>
      <c r="X1121" s="8"/>
      <c r="Y1121" s="8"/>
    </row>
    <row r="1122" spans="23:25" ht="15.75">
      <c r="W1122" s="8"/>
      <c r="X1122" s="8"/>
      <c r="Y1122" s="8"/>
    </row>
    <row r="1123" spans="23:25" ht="15.75">
      <c r="W1123" s="8"/>
      <c r="X1123" s="8"/>
      <c r="Y1123" s="8"/>
    </row>
    <row r="1124" spans="23:25" ht="15.75">
      <c r="W1124" s="8"/>
      <c r="X1124" s="8"/>
      <c r="Y1124" s="8"/>
    </row>
    <row r="1125" spans="23:25" ht="15.75">
      <c r="W1125" s="8"/>
      <c r="X1125" s="8"/>
      <c r="Y1125" s="8"/>
    </row>
    <row r="1126" spans="23:25" ht="15.75">
      <c r="W1126" s="8"/>
      <c r="X1126" s="8"/>
      <c r="Y1126" s="8"/>
    </row>
    <row r="1127" spans="23:25" ht="15.75">
      <c r="W1127" s="8"/>
      <c r="X1127" s="8"/>
      <c r="Y1127" s="8"/>
    </row>
    <row r="1128" spans="23:25" ht="15.75">
      <c r="W1128" s="8"/>
      <c r="X1128" s="8"/>
      <c r="Y1128" s="8"/>
    </row>
    <row r="1129" spans="23:25" ht="15.75">
      <c r="W1129" s="8"/>
      <c r="X1129" s="8"/>
      <c r="Y1129" s="8"/>
    </row>
    <row r="1130" spans="23:25" ht="15.75">
      <c r="W1130" s="8"/>
      <c r="X1130" s="8"/>
      <c r="Y1130" s="8"/>
    </row>
    <row r="1131" spans="23:25" ht="15.75">
      <c r="W1131" s="8"/>
      <c r="X1131" s="8"/>
      <c r="Y1131" s="8"/>
    </row>
    <row r="1132" spans="23:25" ht="15.75">
      <c r="W1132" s="8"/>
      <c r="X1132" s="8"/>
      <c r="Y1132" s="8"/>
    </row>
    <row r="1133" spans="23:25" ht="15.75">
      <c r="W1133" s="8"/>
      <c r="X1133" s="8"/>
      <c r="Y1133" s="8"/>
    </row>
    <row r="1134" spans="23:25" ht="15.75">
      <c r="W1134" s="8"/>
      <c r="X1134" s="8"/>
      <c r="Y1134" s="8"/>
    </row>
    <row r="1135" spans="23:25" ht="15.75">
      <c r="W1135" s="8"/>
      <c r="X1135" s="8"/>
      <c r="Y1135" s="8"/>
    </row>
    <row r="1136" spans="23:25" ht="15.75">
      <c r="W1136" s="8"/>
      <c r="X1136" s="8"/>
      <c r="Y1136" s="8"/>
    </row>
    <row r="1137" spans="23:25" ht="15.75">
      <c r="W1137" s="8"/>
      <c r="X1137" s="8"/>
      <c r="Y1137" s="8"/>
    </row>
    <row r="1138" spans="23:25" ht="15.75">
      <c r="W1138" s="8"/>
      <c r="X1138" s="8"/>
      <c r="Y1138" s="8"/>
    </row>
    <row r="1139" spans="23:25" ht="15.75">
      <c r="W1139" s="8"/>
      <c r="X1139" s="8"/>
      <c r="Y1139" s="8"/>
    </row>
    <row r="1140" spans="23:25" ht="15.75">
      <c r="W1140" s="8"/>
      <c r="X1140" s="8"/>
      <c r="Y1140" s="8"/>
    </row>
    <row r="1141" spans="23:25" ht="15.75">
      <c r="W1141" s="8"/>
      <c r="X1141" s="8"/>
      <c r="Y1141" s="8"/>
    </row>
    <row r="1142" spans="23:25" ht="15.75">
      <c r="W1142" s="8"/>
      <c r="X1142" s="8"/>
      <c r="Y1142" s="8"/>
    </row>
    <row r="1143" spans="23:25" ht="15.75">
      <c r="W1143" s="8"/>
      <c r="X1143" s="8"/>
      <c r="Y1143" s="8"/>
    </row>
    <row r="1144" spans="23:25" ht="15.75">
      <c r="W1144" s="8"/>
      <c r="X1144" s="8"/>
      <c r="Y1144" s="8"/>
    </row>
    <row r="1145" spans="23:25" ht="15.75">
      <c r="W1145" s="8"/>
      <c r="X1145" s="8"/>
      <c r="Y1145" s="8"/>
    </row>
    <row r="1146" spans="23:25" ht="15.75">
      <c r="W1146" s="8"/>
      <c r="X1146" s="8"/>
      <c r="Y1146" s="8"/>
    </row>
    <row r="1147" spans="23:25" ht="15.75">
      <c r="W1147" s="8"/>
      <c r="X1147" s="8"/>
      <c r="Y1147" s="8"/>
    </row>
    <row r="1148" spans="23:25" ht="15.75">
      <c r="W1148" s="8"/>
      <c r="X1148" s="8"/>
      <c r="Y1148" s="8"/>
    </row>
    <row r="1149" spans="23:25" ht="15.75">
      <c r="W1149" s="8"/>
      <c r="X1149" s="8"/>
      <c r="Y1149" s="8"/>
    </row>
    <row r="1150" spans="23:25" ht="15.75">
      <c r="W1150" s="8"/>
      <c r="X1150" s="8"/>
      <c r="Y1150" s="8"/>
    </row>
    <row r="1151" spans="23:25" ht="15.75">
      <c r="W1151" s="8"/>
      <c r="X1151" s="8"/>
      <c r="Y1151" s="8"/>
    </row>
    <row r="1152" spans="23:25" ht="15.75">
      <c r="W1152" s="8"/>
      <c r="X1152" s="8"/>
      <c r="Y1152" s="8"/>
    </row>
    <row r="1153" spans="23:25" ht="15.75">
      <c r="W1153" s="8"/>
      <c r="X1153" s="8"/>
      <c r="Y1153" s="8"/>
    </row>
    <row r="1154" spans="23:25" ht="15.75">
      <c r="W1154" s="8"/>
      <c r="X1154" s="8"/>
      <c r="Y1154" s="8"/>
    </row>
    <row r="1155" spans="23:25" ht="15.75">
      <c r="W1155" s="8"/>
      <c r="X1155" s="8"/>
      <c r="Y1155" s="8"/>
    </row>
    <row r="1156" spans="23:25" ht="15.75">
      <c r="W1156" s="8"/>
      <c r="X1156" s="8"/>
      <c r="Y1156" s="8"/>
    </row>
    <row r="1157" spans="23:25" ht="15.75">
      <c r="W1157" s="8"/>
      <c r="X1157" s="8"/>
      <c r="Y1157" s="8"/>
    </row>
    <row r="1158" spans="23:25" ht="15.75">
      <c r="W1158" s="8"/>
      <c r="X1158" s="8"/>
      <c r="Y1158" s="8"/>
    </row>
    <row r="1159" spans="23:25" ht="15.75">
      <c r="W1159" s="8"/>
      <c r="X1159" s="8"/>
      <c r="Y1159" s="8"/>
    </row>
    <row r="1160" spans="23:25" ht="15.75">
      <c r="W1160" s="8"/>
      <c r="X1160" s="8"/>
      <c r="Y1160" s="8"/>
    </row>
    <row r="1161" spans="23:25" ht="15.75">
      <c r="W1161" s="8"/>
      <c r="X1161" s="8"/>
      <c r="Y1161" s="8"/>
    </row>
    <row r="1162" spans="23:25" ht="15.75">
      <c r="W1162" s="8"/>
      <c r="X1162" s="8"/>
      <c r="Y1162" s="8"/>
    </row>
    <row r="1163" spans="23:25" ht="15.75">
      <c r="W1163" s="8"/>
      <c r="X1163" s="8"/>
      <c r="Y1163" s="8"/>
    </row>
    <row r="1164" spans="23:25" ht="15.75">
      <c r="W1164" s="8"/>
      <c r="X1164" s="8"/>
      <c r="Y1164" s="8"/>
    </row>
    <row r="1165" spans="23:25" ht="15.75">
      <c r="W1165" s="8"/>
      <c r="X1165" s="8"/>
      <c r="Y1165" s="8"/>
    </row>
    <row r="1166" spans="23:25" ht="15.75">
      <c r="W1166" s="8"/>
      <c r="X1166" s="8"/>
      <c r="Y1166" s="8"/>
    </row>
    <row r="1167" spans="23:25" ht="15.75">
      <c r="W1167" s="8"/>
      <c r="X1167" s="8"/>
      <c r="Y1167" s="8"/>
    </row>
    <row r="1168" spans="23:25" ht="15.75">
      <c r="W1168" s="8"/>
      <c r="X1168" s="8"/>
      <c r="Y1168" s="8"/>
    </row>
    <row r="1169" spans="23:25" ht="15.75">
      <c r="W1169" s="8"/>
      <c r="X1169" s="8"/>
      <c r="Y1169" s="8"/>
    </row>
    <row r="1170" spans="23:25" ht="15.75">
      <c r="W1170" s="8"/>
      <c r="X1170" s="8"/>
      <c r="Y1170" s="8"/>
    </row>
    <row r="1171" spans="23:25" ht="15.75">
      <c r="W1171" s="8"/>
      <c r="X1171" s="8"/>
      <c r="Y1171" s="8"/>
    </row>
    <row r="1172" spans="23:25" ht="15.75">
      <c r="W1172" s="8"/>
      <c r="X1172" s="8"/>
      <c r="Y1172" s="8"/>
    </row>
    <row r="1173" spans="23:25" ht="15.75">
      <c r="W1173" s="8"/>
      <c r="X1173" s="8"/>
      <c r="Y1173" s="8"/>
    </row>
    <row r="1174" spans="23:25" ht="15.75">
      <c r="W1174" s="8"/>
      <c r="X1174" s="8"/>
      <c r="Y1174" s="8"/>
    </row>
    <row r="1175" spans="23:25" ht="15.75">
      <c r="W1175" s="8"/>
      <c r="X1175" s="8"/>
      <c r="Y1175" s="8"/>
    </row>
    <row r="1176" spans="23:25" ht="15.75">
      <c r="W1176" s="8"/>
      <c r="X1176" s="8"/>
      <c r="Y1176" s="8"/>
    </row>
    <row r="1177" spans="23:25" ht="15.75">
      <c r="W1177" s="8"/>
      <c r="X1177" s="8"/>
      <c r="Y1177" s="8"/>
    </row>
    <row r="1178" spans="23:25" ht="15.75">
      <c r="W1178" s="8"/>
      <c r="X1178" s="8"/>
      <c r="Y1178" s="8"/>
    </row>
    <row r="1179" spans="23:25" ht="15.75">
      <c r="W1179" s="8"/>
      <c r="X1179" s="8"/>
      <c r="Y1179" s="8"/>
    </row>
    <row r="1180" spans="23:25" ht="15.75">
      <c r="W1180" s="8"/>
      <c r="X1180" s="8"/>
      <c r="Y1180" s="8"/>
    </row>
    <row r="1181" spans="23:25" ht="15.75">
      <c r="W1181" s="8"/>
      <c r="X1181" s="8"/>
      <c r="Y1181" s="8"/>
    </row>
    <row r="1182" spans="23:25" ht="15.75">
      <c r="W1182" s="8"/>
      <c r="X1182" s="8"/>
      <c r="Y1182" s="8"/>
    </row>
    <row r="1183" spans="23:25" ht="15.75">
      <c r="W1183" s="8"/>
      <c r="X1183" s="8"/>
      <c r="Y1183" s="8"/>
    </row>
    <row r="1184" spans="23:25" ht="15.75">
      <c r="W1184" s="8"/>
      <c r="X1184" s="8"/>
      <c r="Y1184" s="8"/>
    </row>
    <row r="1185" spans="23:25" ht="15.75">
      <c r="W1185" s="8"/>
      <c r="X1185" s="8"/>
      <c r="Y1185" s="8"/>
    </row>
    <row r="1186" spans="23:25" ht="15.75">
      <c r="W1186" s="8"/>
      <c r="X1186" s="8"/>
      <c r="Y1186" s="8"/>
    </row>
    <row r="1187" spans="23:25" ht="15.75">
      <c r="W1187" s="8"/>
      <c r="X1187" s="8"/>
      <c r="Y1187" s="8"/>
    </row>
    <row r="1188" spans="23:25" ht="15.75">
      <c r="W1188" s="8"/>
      <c r="X1188" s="8"/>
      <c r="Y1188" s="8"/>
    </row>
    <row r="1189" spans="23:25" ht="15.75">
      <c r="W1189" s="8"/>
      <c r="X1189" s="8"/>
      <c r="Y1189" s="8"/>
    </row>
    <row r="1190" spans="23:25" ht="15.75">
      <c r="W1190" s="8"/>
      <c r="X1190" s="8"/>
      <c r="Y1190" s="8"/>
    </row>
    <row r="1191" spans="23:25" ht="15.75">
      <c r="W1191" s="8"/>
      <c r="X1191" s="8"/>
      <c r="Y1191" s="8"/>
    </row>
    <row r="1192" spans="23:25" ht="15.75">
      <c r="W1192" s="8"/>
      <c r="X1192" s="8"/>
      <c r="Y1192" s="8"/>
    </row>
    <row r="1193" spans="23:25" ht="15.75">
      <c r="W1193" s="8"/>
      <c r="X1193" s="8"/>
      <c r="Y1193" s="8"/>
    </row>
    <row r="1194" spans="23:25" ht="15.75">
      <c r="W1194" s="8"/>
      <c r="X1194" s="8"/>
      <c r="Y1194" s="8"/>
    </row>
    <row r="1195" spans="23:25" ht="15.75">
      <c r="W1195" s="8"/>
      <c r="X1195" s="8"/>
      <c r="Y1195" s="8"/>
    </row>
    <row r="1196" spans="23:25" ht="15.75">
      <c r="W1196" s="8"/>
      <c r="X1196" s="8"/>
      <c r="Y1196" s="8"/>
    </row>
    <row r="1197" spans="23:25" ht="15.75">
      <c r="W1197" s="8"/>
      <c r="X1197" s="8"/>
      <c r="Y1197" s="8"/>
    </row>
    <row r="1198" spans="23:25" ht="15.75">
      <c r="W1198" s="8"/>
      <c r="X1198" s="8"/>
      <c r="Y1198" s="8"/>
    </row>
    <row r="1199" spans="23:25" ht="15.75">
      <c r="W1199" s="8"/>
      <c r="X1199" s="8"/>
      <c r="Y1199" s="8"/>
    </row>
    <row r="1200" spans="23:25" ht="15.75">
      <c r="W1200" s="8"/>
      <c r="X1200" s="8"/>
      <c r="Y1200" s="8"/>
    </row>
    <row r="1201" spans="23:25" ht="15.75">
      <c r="W1201" s="8"/>
      <c r="X1201" s="8"/>
      <c r="Y1201" s="8"/>
    </row>
    <row r="1202" spans="23:25" ht="15.75">
      <c r="W1202" s="8"/>
      <c r="X1202" s="8"/>
      <c r="Y1202" s="8"/>
    </row>
    <row r="1203" spans="23:25" ht="15.75">
      <c r="W1203" s="8"/>
      <c r="X1203" s="8"/>
      <c r="Y1203" s="8"/>
    </row>
    <row r="1204" spans="23:25" ht="15.75">
      <c r="W1204" s="8"/>
      <c r="X1204" s="8"/>
      <c r="Y1204" s="8"/>
    </row>
    <row r="1205" spans="23:25" ht="15.75">
      <c r="W1205" s="8"/>
      <c r="X1205" s="8"/>
      <c r="Y1205" s="8"/>
    </row>
    <row r="1206" spans="23:25" ht="15.75">
      <c r="W1206" s="8"/>
      <c r="X1206" s="8"/>
      <c r="Y1206" s="8"/>
    </row>
    <row r="1207" spans="23:25" ht="15.75">
      <c r="W1207" s="8"/>
      <c r="X1207" s="8"/>
      <c r="Y1207" s="8"/>
    </row>
    <row r="1208" spans="23:25" ht="15.75">
      <c r="W1208" s="8"/>
      <c r="X1208" s="8"/>
      <c r="Y1208" s="8"/>
    </row>
    <row r="1209" spans="23:25" ht="15.75">
      <c r="W1209" s="8"/>
      <c r="X1209" s="8"/>
      <c r="Y1209" s="8"/>
    </row>
    <row r="1210" spans="23:25" ht="15.75">
      <c r="W1210" s="8"/>
      <c r="X1210" s="8"/>
      <c r="Y1210" s="8"/>
    </row>
    <row r="1211" spans="23:25" ht="15.75">
      <c r="W1211" s="8"/>
      <c r="X1211" s="8"/>
      <c r="Y1211" s="8"/>
    </row>
    <row r="1212" spans="23:25" ht="15.75">
      <c r="W1212" s="8"/>
      <c r="X1212" s="8"/>
      <c r="Y1212" s="8"/>
    </row>
    <row r="1213" spans="23:25" ht="15.75">
      <c r="W1213" s="8"/>
      <c r="X1213" s="8"/>
      <c r="Y1213" s="8"/>
    </row>
    <row r="1214" spans="23:25" ht="15.75">
      <c r="W1214" s="8"/>
      <c r="X1214" s="8"/>
      <c r="Y1214" s="8"/>
    </row>
    <row r="1215" spans="23:25" ht="15.75">
      <c r="W1215" s="8"/>
      <c r="X1215" s="8"/>
      <c r="Y1215" s="8"/>
    </row>
    <row r="1216" spans="23:25" ht="15.75">
      <c r="W1216" s="8"/>
      <c r="X1216" s="8"/>
      <c r="Y1216" s="8"/>
    </row>
    <row r="1217" spans="23:25" ht="15.75">
      <c r="W1217" s="8"/>
      <c r="X1217" s="8"/>
      <c r="Y1217" s="8"/>
    </row>
    <row r="1218" spans="23:25" ht="15.75">
      <c r="W1218" s="8"/>
      <c r="X1218" s="8"/>
      <c r="Y1218" s="8"/>
    </row>
    <row r="1219" spans="23:25" ht="15.75">
      <c r="W1219" s="8"/>
      <c r="X1219" s="8"/>
      <c r="Y1219" s="8"/>
    </row>
    <row r="1220" spans="23:25" ht="15.75">
      <c r="W1220" s="8"/>
      <c r="X1220" s="8"/>
      <c r="Y1220" s="8"/>
    </row>
    <row r="1221" spans="23:25" ht="15.75">
      <c r="W1221" s="8"/>
      <c r="X1221" s="8"/>
      <c r="Y1221" s="8"/>
    </row>
    <row r="1222" spans="23:25" ht="15.75">
      <c r="W1222" s="8"/>
      <c r="X1222" s="8"/>
      <c r="Y1222" s="8"/>
    </row>
    <row r="1223" spans="23:25" ht="15.75">
      <c r="W1223" s="8"/>
      <c r="X1223" s="8"/>
      <c r="Y1223" s="8"/>
    </row>
    <row r="1224" spans="23:25" ht="15.75">
      <c r="W1224" s="8"/>
      <c r="X1224" s="8"/>
      <c r="Y1224" s="8"/>
    </row>
    <row r="1225" spans="23:25" ht="15.75">
      <c r="W1225" s="8"/>
      <c r="X1225" s="8"/>
      <c r="Y1225" s="8"/>
    </row>
    <row r="1226" spans="23:25" ht="15.75">
      <c r="W1226" s="8"/>
      <c r="X1226" s="8"/>
      <c r="Y1226" s="8"/>
    </row>
    <row r="1227" spans="23:25" ht="15.75">
      <c r="W1227" s="8"/>
      <c r="X1227" s="8"/>
      <c r="Y1227" s="8"/>
    </row>
    <row r="1228" spans="23:25" ht="15.75">
      <c r="W1228" s="8"/>
      <c r="X1228" s="8"/>
      <c r="Y1228" s="8"/>
    </row>
    <row r="1229" spans="23:25" ht="15.75">
      <c r="W1229" s="8"/>
      <c r="X1229" s="8"/>
      <c r="Y1229" s="8"/>
    </row>
    <row r="1230" spans="23:25" ht="15.75">
      <c r="W1230" s="8"/>
      <c r="X1230" s="8"/>
      <c r="Y1230" s="8"/>
    </row>
    <row r="1231" spans="23:25" ht="15.75">
      <c r="W1231" s="8"/>
      <c r="X1231" s="8"/>
      <c r="Y1231" s="8"/>
    </row>
    <row r="1232" spans="23:25" ht="15.75">
      <c r="W1232" s="8"/>
      <c r="X1232" s="8"/>
      <c r="Y1232" s="8"/>
    </row>
    <row r="1233" spans="23:25" ht="15.75">
      <c r="W1233" s="8"/>
      <c r="X1233" s="8"/>
      <c r="Y1233" s="8"/>
    </row>
    <row r="1234" spans="23:25" ht="15.75">
      <c r="W1234" s="8"/>
      <c r="X1234" s="8"/>
      <c r="Y1234" s="8"/>
    </row>
    <row r="1235" spans="23:25" ht="15.75">
      <c r="W1235" s="8"/>
      <c r="X1235" s="8"/>
      <c r="Y1235" s="8"/>
    </row>
    <row r="1236" spans="23:25" ht="15.75">
      <c r="W1236" s="8"/>
      <c r="X1236" s="8"/>
      <c r="Y1236" s="8"/>
    </row>
    <row r="1237" spans="23:25" ht="15.75">
      <c r="W1237" s="8"/>
      <c r="X1237" s="8"/>
      <c r="Y1237" s="8"/>
    </row>
    <row r="1238" spans="23:25" ht="15.75">
      <c r="W1238" s="8"/>
      <c r="X1238" s="8"/>
      <c r="Y1238" s="8"/>
    </row>
    <row r="1239" spans="23:25" ht="15.75">
      <c r="W1239" s="8"/>
      <c r="X1239" s="8"/>
      <c r="Y1239" s="8"/>
    </row>
    <row r="1240" spans="23:25" ht="15.75">
      <c r="W1240" s="8"/>
      <c r="X1240" s="8"/>
      <c r="Y1240" s="8"/>
    </row>
    <row r="1241" spans="23:25" ht="15.75">
      <c r="W1241" s="8"/>
      <c r="X1241" s="8"/>
      <c r="Y1241" s="8"/>
    </row>
    <row r="1242" spans="23:25" ht="15.75">
      <c r="W1242" s="8"/>
      <c r="X1242" s="8"/>
      <c r="Y1242" s="8"/>
    </row>
    <row r="1243" spans="23:25" ht="15.75">
      <c r="W1243" s="8"/>
      <c r="X1243" s="8"/>
      <c r="Y1243" s="8"/>
    </row>
    <row r="1244" spans="23:25" ht="15.75">
      <c r="W1244" s="8"/>
      <c r="X1244" s="8"/>
      <c r="Y1244" s="8"/>
    </row>
    <row r="1245" spans="23:25" ht="15.75">
      <c r="W1245" s="8"/>
      <c r="X1245" s="8"/>
      <c r="Y1245" s="8"/>
    </row>
    <row r="1246" spans="23:25" ht="15.75">
      <c r="W1246" s="8"/>
      <c r="X1246" s="8"/>
      <c r="Y1246" s="8"/>
    </row>
    <row r="1247" spans="23:25" ht="15.75">
      <c r="W1247" s="8"/>
      <c r="X1247" s="8"/>
      <c r="Y1247" s="8"/>
    </row>
    <row r="1248" spans="23:25" ht="15.75">
      <c r="W1248" s="8"/>
      <c r="X1248" s="8"/>
      <c r="Y1248" s="8"/>
    </row>
    <row r="1249" spans="23:25" ht="15.75">
      <c r="W1249" s="8"/>
      <c r="X1249" s="8"/>
      <c r="Y1249" s="8"/>
    </row>
    <row r="1250" spans="23:25" ht="15.75">
      <c r="W1250" s="8"/>
      <c r="X1250" s="8"/>
      <c r="Y1250" s="8"/>
    </row>
    <row r="1251" spans="23:25" ht="15.75">
      <c r="W1251" s="8"/>
      <c r="X1251" s="8"/>
      <c r="Y1251" s="8"/>
    </row>
    <row r="1252" spans="23:25" ht="15.75">
      <c r="W1252" s="8"/>
      <c r="X1252" s="8"/>
      <c r="Y1252" s="8"/>
    </row>
    <row r="1253" spans="23:25" ht="15.75">
      <c r="W1253" s="8"/>
      <c r="X1253" s="8"/>
      <c r="Y1253" s="8"/>
    </row>
    <row r="1254" spans="23:25" ht="15.75">
      <c r="W1254" s="8"/>
      <c r="X1254" s="8"/>
      <c r="Y1254" s="8"/>
    </row>
    <row r="1255" spans="23:25" ht="15.75">
      <c r="W1255" s="8"/>
      <c r="X1255" s="8"/>
      <c r="Y1255" s="8"/>
    </row>
    <row r="1256" spans="23:25" ht="15.75">
      <c r="W1256" s="8"/>
      <c r="X1256" s="8"/>
      <c r="Y1256" s="8"/>
    </row>
    <row r="1257" spans="23:25" ht="15.75">
      <c r="W1257" s="8"/>
      <c r="X1257" s="8"/>
      <c r="Y1257" s="8"/>
    </row>
    <row r="1258" spans="23:25" ht="15.75">
      <c r="W1258" s="8"/>
      <c r="X1258" s="8"/>
      <c r="Y1258" s="8"/>
    </row>
    <row r="1259" spans="23:25" ht="15.75">
      <c r="W1259" s="8"/>
      <c r="X1259" s="8"/>
      <c r="Y1259" s="8"/>
    </row>
    <row r="1260" spans="23:25" ht="15.75">
      <c r="W1260" s="8"/>
      <c r="X1260" s="8"/>
      <c r="Y1260" s="8"/>
    </row>
    <row r="1261" spans="23:25" ht="15.75">
      <c r="W1261" s="8"/>
      <c r="X1261" s="8"/>
      <c r="Y1261" s="8"/>
    </row>
    <row r="1262" spans="23:25" ht="15.75">
      <c r="W1262" s="8"/>
      <c r="X1262" s="8"/>
      <c r="Y1262" s="8"/>
    </row>
    <row r="1263" spans="23:25" ht="15.75">
      <c r="W1263" s="8"/>
      <c r="X1263" s="8"/>
      <c r="Y1263" s="8"/>
    </row>
    <row r="1264" spans="23:25" ht="15.75">
      <c r="W1264" s="8"/>
      <c r="X1264" s="8"/>
      <c r="Y1264" s="8"/>
    </row>
    <row r="1265" spans="23:25" ht="15.75">
      <c r="W1265" s="8"/>
      <c r="X1265" s="8"/>
      <c r="Y1265" s="8"/>
    </row>
    <row r="1266" spans="23:25" ht="15.75">
      <c r="W1266" s="8"/>
      <c r="X1266" s="8"/>
      <c r="Y1266" s="8"/>
    </row>
    <row r="1267" spans="23:25" ht="15.75">
      <c r="W1267" s="8"/>
      <c r="X1267" s="8"/>
      <c r="Y1267" s="8"/>
    </row>
    <row r="1268" spans="23:25" ht="15.75">
      <c r="W1268" s="8"/>
      <c r="X1268" s="8"/>
      <c r="Y1268" s="8"/>
    </row>
    <row r="1269" spans="23:25" ht="15.75">
      <c r="W1269" s="8"/>
      <c r="X1269" s="8"/>
      <c r="Y1269" s="8"/>
    </row>
    <row r="1270" spans="23:25" ht="15.75">
      <c r="W1270" s="8"/>
      <c r="X1270" s="8"/>
      <c r="Y1270" s="8"/>
    </row>
    <row r="1271" spans="23:25" ht="15.75">
      <c r="W1271" s="8"/>
      <c r="X1271" s="8"/>
      <c r="Y1271" s="8"/>
    </row>
    <row r="1272" spans="23:25" ht="15.75">
      <c r="W1272" s="8"/>
      <c r="X1272" s="8"/>
      <c r="Y1272" s="8"/>
    </row>
    <row r="1273" spans="23:25" ht="15.75">
      <c r="W1273" s="8"/>
      <c r="X1273" s="8"/>
      <c r="Y1273" s="8"/>
    </row>
    <row r="1274" spans="23:25" ht="15.75">
      <c r="W1274" s="8"/>
      <c r="X1274" s="8"/>
      <c r="Y1274" s="8"/>
    </row>
    <row r="1275" spans="23:25" ht="15.75">
      <c r="W1275" s="8"/>
      <c r="X1275" s="8"/>
      <c r="Y1275" s="8"/>
    </row>
    <row r="1276" spans="23:25" ht="15.75">
      <c r="W1276" s="8"/>
      <c r="X1276" s="8"/>
      <c r="Y1276" s="8"/>
    </row>
    <row r="1277" spans="23:25" ht="15.75">
      <c r="W1277" s="8"/>
      <c r="X1277" s="8"/>
      <c r="Y1277" s="8"/>
    </row>
    <row r="1278" spans="23:25" ht="15.75">
      <c r="W1278" s="8"/>
      <c r="X1278" s="8"/>
      <c r="Y1278" s="8"/>
    </row>
    <row r="1279" spans="23:25" ht="15.75">
      <c r="W1279" s="8"/>
      <c r="X1279" s="8"/>
      <c r="Y1279" s="8"/>
    </row>
    <row r="1280" spans="23:25" ht="15.75">
      <c r="W1280" s="8"/>
      <c r="X1280" s="8"/>
      <c r="Y1280" s="8"/>
    </row>
    <row r="1281" spans="23:25" ht="15.75">
      <c r="W1281" s="8"/>
      <c r="X1281" s="8"/>
      <c r="Y1281" s="8"/>
    </row>
    <row r="1282" spans="23:25" ht="15.75">
      <c r="W1282" s="8"/>
      <c r="X1282" s="8"/>
      <c r="Y1282" s="8"/>
    </row>
    <row r="1283" spans="23:25" ht="15.75">
      <c r="W1283" s="8"/>
      <c r="X1283" s="8"/>
      <c r="Y1283" s="8"/>
    </row>
    <row r="1284" spans="23:25" ht="15.75">
      <c r="W1284" s="8"/>
      <c r="X1284" s="8"/>
      <c r="Y1284" s="8"/>
    </row>
    <row r="1285" spans="23:25" ht="15.75">
      <c r="W1285" s="8"/>
      <c r="X1285" s="8"/>
      <c r="Y1285" s="8"/>
    </row>
    <row r="1286" spans="23:25" ht="15.75">
      <c r="W1286" s="8"/>
      <c r="X1286" s="8"/>
      <c r="Y1286" s="8"/>
    </row>
    <row r="1287" spans="23:25" ht="15.75">
      <c r="W1287" s="8"/>
      <c r="X1287" s="8"/>
      <c r="Y1287" s="8"/>
    </row>
    <row r="1288" spans="23:25" ht="15.75">
      <c r="W1288" s="8"/>
      <c r="X1288" s="8"/>
      <c r="Y1288" s="8"/>
    </row>
    <row r="1289" spans="23:25" ht="15.75">
      <c r="W1289" s="8"/>
      <c r="X1289" s="8"/>
      <c r="Y1289" s="8"/>
    </row>
    <row r="1290" spans="23:25" ht="15.75">
      <c r="W1290" s="8"/>
      <c r="X1290" s="8"/>
      <c r="Y1290" s="8"/>
    </row>
    <row r="1291" spans="23:25" ht="15.75">
      <c r="W1291" s="8"/>
      <c r="X1291" s="8"/>
      <c r="Y1291" s="8"/>
    </row>
    <row r="1292" spans="23:25" ht="15.75">
      <c r="W1292" s="8"/>
      <c r="X1292" s="8"/>
      <c r="Y1292" s="8"/>
    </row>
    <row r="1293" spans="23:25" ht="15.75">
      <c r="W1293" s="8"/>
      <c r="X1293" s="8"/>
      <c r="Y1293" s="8"/>
    </row>
    <row r="1294" spans="23:25" ht="15.75">
      <c r="W1294" s="8"/>
      <c r="X1294" s="8"/>
      <c r="Y1294" s="8"/>
    </row>
    <row r="1295" spans="23:25" ht="15.75">
      <c r="W1295" s="8"/>
      <c r="X1295" s="8"/>
      <c r="Y1295" s="8"/>
    </row>
    <row r="1296" spans="23:25" ht="15.75">
      <c r="W1296" s="8"/>
      <c r="X1296" s="8"/>
      <c r="Y1296" s="8"/>
    </row>
    <row r="1297" spans="23:25" ht="15.75">
      <c r="W1297" s="8"/>
      <c r="X1297" s="8"/>
      <c r="Y1297" s="8"/>
    </row>
    <row r="1298" spans="23:25" ht="15.75">
      <c r="W1298" s="8"/>
      <c r="X1298" s="8"/>
      <c r="Y1298" s="8"/>
    </row>
    <row r="1299" spans="23:25" ht="15.75">
      <c r="W1299" s="8"/>
      <c r="X1299" s="8"/>
      <c r="Y1299" s="8"/>
    </row>
    <row r="1300" spans="23:25" ht="15.75">
      <c r="W1300" s="8"/>
      <c r="X1300" s="8"/>
      <c r="Y1300" s="8"/>
    </row>
    <row r="1301" spans="23:25" ht="15.75">
      <c r="W1301" s="8"/>
      <c r="X1301" s="8"/>
      <c r="Y1301" s="8"/>
    </row>
    <row r="1302" spans="23:25" ht="15.75">
      <c r="W1302" s="8"/>
      <c r="X1302" s="8"/>
      <c r="Y1302" s="8"/>
    </row>
    <row r="1303" spans="23:25" ht="15.75">
      <c r="W1303" s="8"/>
      <c r="X1303" s="8"/>
      <c r="Y1303" s="8"/>
    </row>
    <row r="1304" spans="23:25" ht="15.75">
      <c r="W1304" s="8"/>
      <c r="X1304" s="8"/>
      <c r="Y1304" s="8"/>
    </row>
    <row r="1305" spans="23:25" ht="15.75">
      <c r="W1305" s="8"/>
      <c r="X1305" s="8"/>
      <c r="Y1305" s="8"/>
    </row>
    <row r="1306" spans="23:25" ht="15.75">
      <c r="W1306" s="8"/>
      <c r="X1306" s="8"/>
      <c r="Y1306" s="8"/>
    </row>
    <row r="1307" spans="23:25" ht="15.75">
      <c r="W1307" s="8"/>
      <c r="X1307" s="8"/>
      <c r="Y1307" s="8"/>
    </row>
    <row r="1308" spans="23:25" ht="15.75">
      <c r="W1308" s="8"/>
      <c r="X1308" s="8"/>
      <c r="Y1308" s="8"/>
    </row>
    <row r="1309" spans="23:25" ht="15.75">
      <c r="W1309" s="8"/>
      <c r="X1309" s="8"/>
      <c r="Y1309" s="8"/>
    </row>
    <row r="1310" spans="23:25" ht="15.75">
      <c r="W1310" s="8"/>
      <c r="X1310" s="8"/>
      <c r="Y1310" s="8"/>
    </row>
    <row r="1311" spans="23:25" ht="15.75">
      <c r="W1311" s="8"/>
      <c r="X1311" s="8"/>
      <c r="Y1311" s="8"/>
    </row>
    <row r="1312" spans="23:25" ht="15.75">
      <c r="W1312" s="8"/>
      <c r="X1312" s="8"/>
      <c r="Y1312" s="8"/>
    </row>
    <row r="1313" spans="23:25" ht="15.75">
      <c r="W1313" s="8"/>
      <c r="X1313" s="8"/>
      <c r="Y1313" s="8"/>
    </row>
    <row r="1314" spans="23:25" ht="15.75">
      <c r="W1314" s="8"/>
      <c r="X1314" s="8"/>
      <c r="Y1314" s="8"/>
    </row>
    <row r="1315" spans="23:25" ht="15.75">
      <c r="W1315" s="8"/>
      <c r="X1315" s="8"/>
      <c r="Y1315" s="8"/>
    </row>
    <row r="1316" spans="23:25" ht="15.75">
      <c r="W1316" s="8"/>
      <c r="X1316" s="8"/>
      <c r="Y1316" s="8"/>
    </row>
    <row r="1317" spans="23:25" ht="15.75">
      <c r="W1317" s="8"/>
      <c r="X1317" s="8"/>
      <c r="Y1317" s="8"/>
    </row>
    <row r="1318" spans="23:25" ht="15.75">
      <c r="W1318" s="8"/>
      <c r="X1318" s="8"/>
      <c r="Y1318" s="8"/>
    </row>
    <row r="1319" spans="23:25" ht="15.75">
      <c r="W1319" s="8"/>
      <c r="X1319" s="8"/>
      <c r="Y1319" s="8"/>
    </row>
    <row r="1320" spans="23:25" ht="15.75">
      <c r="W1320" s="8"/>
      <c r="X1320" s="8"/>
      <c r="Y1320" s="8"/>
    </row>
    <row r="1321" spans="23:25" ht="15.75">
      <c r="W1321" s="8"/>
      <c r="X1321" s="8"/>
      <c r="Y1321" s="8"/>
    </row>
    <row r="1322" spans="23:25" ht="15.75">
      <c r="W1322" s="8"/>
      <c r="X1322" s="8"/>
      <c r="Y1322" s="8"/>
    </row>
    <row r="1323" spans="23:25" ht="15.75">
      <c r="W1323" s="8"/>
      <c r="X1323" s="8"/>
      <c r="Y1323" s="8"/>
    </row>
    <row r="1324" spans="23:25" ht="15.75">
      <c r="W1324" s="8"/>
      <c r="X1324" s="8"/>
      <c r="Y1324" s="8"/>
    </row>
    <row r="1325" spans="23:25" ht="15.75">
      <c r="W1325" s="8"/>
      <c r="X1325" s="8"/>
      <c r="Y1325" s="8"/>
    </row>
    <row r="1326" spans="23:25" ht="15.75">
      <c r="W1326" s="8"/>
      <c r="X1326" s="8"/>
      <c r="Y1326" s="8"/>
    </row>
    <row r="1327" spans="23:25" ht="15.75">
      <c r="W1327" s="8"/>
      <c r="X1327" s="8"/>
      <c r="Y1327" s="8"/>
    </row>
    <row r="1328" spans="23:25" ht="15.75">
      <c r="W1328" s="8"/>
      <c r="X1328" s="8"/>
      <c r="Y1328" s="8"/>
    </row>
    <row r="1329" spans="23:25" ht="15.75">
      <c r="W1329" s="8"/>
      <c r="X1329" s="8"/>
      <c r="Y1329" s="8"/>
    </row>
    <row r="1330" spans="23:25" ht="15.75">
      <c r="W1330" s="8"/>
      <c r="X1330" s="8"/>
      <c r="Y1330" s="8"/>
    </row>
    <row r="1331" spans="23:25" ht="15.75">
      <c r="W1331" s="8"/>
      <c r="X1331" s="8"/>
      <c r="Y1331" s="8"/>
    </row>
    <row r="1332" spans="23:25" ht="15.75">
      <c r="W1332" s="8"/>
      <c r="X1332" s="8"/>
      <c r="Y1332" s="8"/>
    </row>
    <row r="1333" spans="23:25" ht="15.75">
      <c r="W1333" s="8"/>
      <c r="X1333" s="8"/>
      <c r="Y1333" s="8"/>
    </row>
    <row r="1334" spans="23:25" ht="15.75">
      <c r="W1334" s="8"/>
      <c r="X1334" s="8"/>
      <c r="Y1334" s="8"/>
    </row>
    <row r="1335" spans="23:25" ht="15.75">
      <c r="W1335" s="8"/>
      <c r="X1335" s="8"/>
      <c r="Y1335" s="8"/>
    </row>
    <row r="1336" spans="23:25" ht="15.75">
      <c r="W1336" s="8"/>
      <c r="X1336" s="8"/>
      <c r="Y1336" s="8"/>
    </row>
    <row r="1337" spans="23:25" ht="15.75">
      <c r="W1337" s="8"/>
      <c r="X1337" s="8"/>
      <c r="Y1337" s="8"/>
    </row>
    <row r="1338" spans="23:25" ht="15.75">
      <c r="W1338" s="8"/>
      <c r="X1338" s="8"/>
      <c r="Y1338" s="8"/>
    </row>
    <row r="1339" spans="23:25" ht="15.75">
      <c r="W1339" s="8"/>
      <c r="X1339" s="8"/>
      <c r="Y1339" s="8"/>
    </row>
    <row r="1340" spans="23:25" ht="15.75">
      <c r="W1340" s="8"/>
      <c r="X1340" s="8"/>
      <c r="Y1340" s="8"/>
    </row>
    <row r="1341" spans="23:25" ht="15.75">
      <c r="W1341" s="8"/>
      <c r="X1341" s="8"/>
      <c r="Y1341" s="8"/>
    </row>
    <row r="1342" spans="23:25" ht="15.75">
      <c r="W1342" s="8"/>
      <c r="X1342" s="8"/>
      <c r="Y1342" s="8"/>
    </row>
    <row r="1343" spans="23:25" ht="15.75">
      <c r="W1343" s="8"/>
      <c r="X1343" s="8"/>
      <c r="Y1343" s="8"/>
    </row>
    <row r="1344" spans="23:25" ht="15.75">
      <c r="W1344" s="8"/>
      <c r="X1344" s="8"/>
      <c r="Y1344" s="8"/>
    </row>
    <row r="1345" spans="23:25" ht="15.75">
      <c r="W1345" s="8"/>
      <c r="X1345" s="8"/>
      <c r="Y1345" s="8"/>
    </row>
    <row r="1346" spans="23:25" ht="15.75">
      <c r="W1346" s="8"/>
      <c r="X1346" s="8"/>
      <c r="Y1346" s="8"/>
    </row>
    <row r="1347" spans="23:25" ht="15.75">
      <c r="W1347" s="8"/>
      <c r="X1347" s="8"/>
      <c r="Y1347" s="8"/>
    </row>
    <row r="1348" spans="23:25" ht="15.75">
      <c r="W1348" s="8"/>
      <c r="X1348" s="8"/>
      <c r="Y1348" s="8"/>
    </row>
    <row r="1349" spans="23:25" ht="15.75">
      <c r="W1349" s="8"/>
      <c r="X1349" s="8"/>
      <c r="Y1349" s="8"/>
    </row>
    <row r="1350" spans="23:25" ht="15.75">
      <c r="W1350" s="8"/>
      <c r="X1350" s="8"/>
      <c r="Y1350" s="8"/>
    </row>
    <row r="1351" spans="23:25" ht="15.75">
      <c r="W1351" s="8"/>
      <c r="X1351" s="8"/>
      <c r="Y1351" s="8"/>
    </row>
    <row r="1352" spans="23:25" ht="15.75">
      <c r="W1352" s="8"/>
      <c r="X1352" s="8"/>
      <c r="Y1352" s="8"/>
    </row>
    <row r="1353" spans="23:25" ht="15.75">
      <c r="W1353" s="8"/>
      <c r="X1353" s="8"/>
      <c r="Y1353" s="8"/>
    </row>
    <row r="1354" spans="23:25" ht="15.75">
      <c r="W1354" s="8"/>
      <c r="X1354" s="8"/>
      <c r="Y1354" s="8"/>
    </row>
    <row r="1355" spans="23:25" ht="15.75">
      <c r="W1355" s="8"/>
      <c r="X1355" s="8"/>
      <c r="Y1355" s="8"/>
    </row>
    <row r="1356" spans="23:25" ht="15.75">
      <c r="W1356" s="8"/>
      <c r="X1356" s="8"/>
      <c r="Y1356" s="8"/>
    </row>
    <row r="1357" spans="23:25" ht="15.75">
      <c r="W1357" s="8"/>
      <c r="X1357" s="8"/>
      <c r="Y1357" s="8"/>
    </row>
    <row r="1358" spans="23:25" ht="15.75">
      <c r="W1358" s="8"/>
      <c r="X1358" s="8"/>
      <c r="Y1358" s="8"/>
    </row>
    <row r="1359" spans="23:25" ht="15.75">
      <c r="W1359" s="8"/>
      <c r="X1359" s="8"/>
      <c r="Y1359" s="8"/>
    </row>
    <row r="1360" spans="23:25" ht="15.75">
      <c r="W1360" s="8"/>
      <c r="X1360" s="8"/>
      <c r="Y1360" s="8"/>
    </row>
    <row r="1361" spans="23:25" ht="15.75">
      <c r="W1361" s="8"/>
      <c r="X1361" s="8"/>
      <c r="Y1361" s="8"/>
    </row>
    <row r="1362" spans="23:25" ht="15.75">
      <c r="W1362" s="8"/>
      <c r="X1362" s="8"/>
      <c r="Y1362" s="8"/>
    </row>
    <row r="1363" spans="23:25" ht="15.75">
      <c r="W1363" s="8"/>
      <c r="X1363" s="8"/>
      <c r="Y1363" s="8"/>
    </row>
    <row r="1364" spans="23:25" ht="15.75">
      <c r="W1364" s="8"/>
      <c r="X1364" s="8"/>
      <c r="Y1364" s="8"/>
    </row>
    <row r="1365" spans="23:25" ht="15.75">
      <c r="W1365" s="8"/>
      <c r="X1365" s="8"/>
      <c r="Y1365" s="8"/>
    </row>
    <row r="1366" spans="23:25" ht="15.75">
      <c r="W1366" s="8"/>
      <c r="X1366" s="8"/>
      <c r="Y1366" s="8"/>
    </row>
    <row r="1367" spans="23:25" ht="15.75">
      <c r="W1367" s="8"/>
      <c r="X1367" s="8"/>
      <c r="Y1367" s="8"/>
    </row>
    <row r="1368" spans="23:25" ht="15.75">
      <c r="W1368" s="8"/>
      <c r="X1368" s="8"/>
      <c r="Y1368" s="8"/>
    </row>
    <row r="1369" spans="23:25" ht="15.75">
      <c r="W1369" s="8"/>
      <c r="X1369" s="8"/>
      <c r="Y1369" s="8"/>
    </row>
    <row r="1370" spans="23:25" ht="15.75">
      <c r="W1370" s="8"/>
      <c r="X1370" s="8"/>
      <c r="Y1370" s="8"/>
    </row>
    <row r="1371" spans="23:25" ht="15.75">
      <c r="W1371" s="8"/>
      <c r="X1371" s="8"/>
      <c r="Y1371" s="8"/>
    </row>
    <row r="1372" spans="23:25" ht="15.75">
      <c r="W1372" s="8"/>
      <c r="X1372" s="8"/>
      <c r="Y1372" s="8"/>
    </row>
    <row r="1373" spans="23:25" ht="15.75">
      <c r="W1373" s="8"/>
      <c r="X1373" s="8"/>
      <c r="Y1373" s="8"/>
    </row>
    <row r="1374" spans="23:25" ht="15.75">
      <c r="W1374" s="8"/>
      <c r="X1374" s="8"/>
      <c r="Y1374" s="8"/>
    </row>
    <row r="1375" spans="23:25" ht="15.75">
      <c r="W1375" s="8"/>
      <c r="X1375" s="8"/>
      <c r="Y1375" s="8"/>
    </row>
    <row r="1376" spans="23:25" ht="15.75">
      <c r="W1376" s="8"/>
      <c r="X1376" s="8"/>
      <c r="Y1376" s="8"/>
    </row>
    <row r="1377" spans="23:25" ht="15.75">
      <c r="W1377" s="8"/>
      <c r="X1377" s="8"/>
      <c r="Y1377" s="8"/>
    </row>
    <row r="1378" spans="23:25" ht="15.75">
      <c r="W1378" s="8"/>
      <c r="X1378" s="8"/>
      <c r="Y1378" s="8"/>
    </row>
    <row r="1379" spans="23:25" ht="15.75">
      <c r="W1379" s="8"/>
      <c r="X1379" s="8"/>
      <c r="Y1379" s="8"/>
    </row>
    <row r="1380" spans="23:25" ht="15.75">
      <c r="W1380" s="8"/>
      <c r="X1380" s="8"/>
      <c r="Y1380" s="8"/>
    </row>
    <row r="1381" spans="23:25" ht="15.75">
      <c r="W1381" s="8"/>
      <c r="X1381" s="8"/>
      <c r="Y1381" s="8"/>
    </row>
    <row r="1382" spans="23:25" ht="15.75">
      <c r="W1382" s="8"/>
      <c r="X1382" s="8"/>
      <c r="Y1382" s="8"/>
    </row>
    <row r="1383" spans="23:25" ht="15.75">
      <c r="W1383" s="8"/>
      <c r="X1383" s="8"/>
      <c r="Y1383" s="8"/>
    </row>
    <row r="1384" spans="23:25" ht="15.75">
      <c r="W1384" s="8"/>
      <c r="X1384" s="8"/>
      <c r="Y1384" s="8"/>
    </row>
    <row r="1385" spans="23:25" ht="15.75">
      <c r="W1385" s="8"/>
      <c r="X1385" s="8"/>
      <c r="Y1385" s="8"/>
    </row>
    <row r="1386" spans="23:25" ht="15.75">
      <c r="W1386" s="8"/>
      <c r="X1386" s="8"/>
      <c r="Y1386" s="8"/>
    </row>
    <row r="1387" spans="23:25" ht="15.75">
      <c r="W1387" s="8"/>
      <c r="X1387" s="8"/>
      <c r="Y1387" s="8"/>
    </row>
    <row r="1388" spans="23:25" ht="15.75">
      <c r="W1388" s="8"/>
      <c r="X1388" s="8"/>
      <c r="Y1388" s="8"/>
    </row>
    <row r="1389" spans="23:25" ht="15.75">
      <c r="W1389" s="8"/>
      <c r="X1389" s="8"/>
      <c r="Y1389" s="8"/>
    </row>
    <row r="1390" spans="23:25" ht="15.75">
      <c r="W1390" s="8"/>
      <c r="X1390" s="8"/>
      <c r="Y1390" s="8"/>
    </row>
    <row r="1391" spans="23:25" ht="15.75">
      <c r="W1391" s="8"/>
      <c r="X1391" s="8"/>
      <c r="Y1391" s="8"/>
    </row>
    <row r="1392" spans="23:25" ht="15.75">
      <c r="W1392" s="8"/>
      <c r="X1392" s="8"/>
      <c r="Y1392" s="8"/>
    </row>
    <row r="1393" spans="23:25" ht="15.75">
      <c r="W1393" s="8"/>
      <c r="X1393" s="8"/>
      <c r="Y1393" s="8"/>
    </row>
    <row r="1394" spans="23:25" ht="15.75">
      <c r="W1394" s="8"/>
      <c r="X1394" s="8"/>
      <c r="Y1394" s="8"/>
    </row>
  </sheetData>
  <sheetProtection selectLockedCells="1" selectUnlockedCells="1"/>
  <mergeCells count="376">
    <mergeCell ref="T186:U186"/>
    <mergeCell ref="W186:X186"/>
    <mergeCell ref="N187:P187"/>
    <mergeCell ref="Q187:S187"/>
    <mergeCell ref="W187:Y187"/>
    <mergeCell ref="N188:Y188"/>
    <mergeCell ref="B185:M185"/>
    <mergeCell ref="O185:P185"/>
    <mergeCell ref="R185:S185"/>
    <mergeCell ref="B186:M186"/>
    <mergeCell ref="N186:P186"/>
    <mergeCell ref="Q186:S186"/>
    <mergeCell ref="B183:M183"/>
    <mergeCell ref="O183:P183"/>
    <mergeCell ref="R183:S183"/>
    <mergeCell ref="B184:M184"/>
    <mergeCell ref="O184:P184"/>
    <mergeCell ref="R184:S184"/>
    <mergeCell ref="A181:B181"/>
    <mergeCell ref="O181:P181"/>
    <mergeCell ref="R181:S181"/>
    <mergeCell ref="B182:M182"/>
    <mergeCell ref="O182:P182"/>
    <mergeCell ref="R182:S182"/>
    <mergeCell ref="A178:Y178"/>
    <mergeCell ref="A179:B179"/>
    <mergeCell ref="O179:P179"/>
    <mergeCell ref="R179:S179"/>
    <mergeCell ref="A180:B180"/>
    <mergeCell ref="O180:P180"/>
    <mergeCell ref="R180:S180"/>
    <mergeCell ref="A174:Y174"/>
    <mergeCell ref="O175:P175"/>
    <mergeCell ref="R175:S175"/>
    <mergeCell ref="O176:P176"/>
    <mergeCell ref="R176:S176"/>
    <mergeCell ref="A177:B177"/>
    <mergeCell ref="O177:P177"/>
    <mergeCell ref="R177:S177"/>
    <mergeCell ref="A167:B167"/>
    <mergeCell ref="O167:P167"/>
    <mergeCell ref="R167:S167"/>
    <mergeCell ref="A168:Y168"/>
    <mergeCell ref="A169:Y169"/>
    <mergeCell ref="A172:B172"/>
    <mergeCell ref="A165:B165"/>
    <mergeCell ref="O165:P165"/>
    <mergeCell ref="R165:S165"/>
    <mergeCell ref="A166:B166"/>
    <mergeCell ref="O166:P166"/>
    <mergeCell ref="R166:S166"/>
    <mergeCell ref="O162:P162"/>
    <mergeCell ref="R162:S162"/>
    <mergeCell ref="O163:P163"/>
    <mergeCell ref="R163:S163"/>
    <mergeCell ref="O164:P164"/>
    <mergeCell ref="R164:S164"/>
    <mergeCell ref="O159:P159"/>
    <mergeCell ref="R159:S159"/>
    <mergeCell ref="O160:P160"/>
    <mergeCell ref="R160:S160"/>
    <mergeCell ref="O161:P161"/>
    <mergeCell ref="R161:S161"/>
    <mergeCell ref="O156:P156"/>
    <mergeCell ref="R156:S156"/>
    <mergeCell ref="O157:P157"/>
    <mergeCell ref="R157:S157"/>
    <mergeCell ref="O158:P158"/>
    <mergeCell ref="R158:S158"/>
    <mergeCell ref="O153:P153"/>
    <mergeCell ref="R153:S153"/>
    <mergeCell ref="O154:P154"/>
    <mergeCell ref="R154:S154"/>
    <mergeCell ref="O155:P155"/>
    <mergeCell ref="R155:S155"/>
    <mergeCell ref="O147:P147"/>
    <mergeCell ref="R147:S147"/>
    <mergeCell ref="O148:P148"/>
    <mergeCell ref="R148:S148"/>
    <mergeCell ref="A151:Y151"/>
    <mergeCell ref="O152:P152"/>
    <mergeCell ref="R152:S152"/>
    <mergeCell ref="O149:P149"/>
    <mergeCell ref="O150:P150"/>
    <mergeCell ref="R150:S150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8:P138"/>
    <mergeCell ref="R138:S138"/>
    <mergeCell ref="O139:P139"/>
    <mergeCell ref="R139:S139"/>
    <mergeCell ref="O140:P140"/>
    <mergeCell ref="R140:S140"/>
    <mergeCell ref="O132:P132"/>
    <mergeCell ref="R132:S132"/>
    <mergeCell ref="A135:Y135"/>
    <mergeCell ref="O136:P136"/>
    <mergeCell ref="R136:S136"/>
    <mergeCell ref="O137:P137"/>
    <mergeCell ref="R137:S137"/>
    <mergeCell ref="R133:S133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23:P123"/>
    <mergeCell ref="R123:S123"/>
    <mergeCell ref="O124:P124"/>
    <mergeCell ref="R124:S124"/>
    <mergeCell ref="O125:P125"/>
    <mergeCell ref="R125:S125"/>
    <mergeCell ref="R119:S119"/>
    <mergeCell ref="O120:P120"/>
    <mergeCell ref="R120:S120"/>
    <mergeCell ref="O121:P121"/>
    <mergeCell ref="R121:S121"/>
    <mergeCell ref="O122:P122"/>
    <mergeCell ref="R122:S122"/>
    <mergeCell ref="O115:P115"/>
    <mergeCell ref="R115:S115"/>
    <mergeCell ref="O116:P116"/>
    <mergeCell ref="R116:S116"/>
    <mergeCell ref="O117:P117"/>
    <mergeCell ref="R117:S117"/>
    <mergeCell ref="O110:P110"/>
    <mergeCell ref="R110:S110"/>
    <mergeCell ref="O113:P113"/>
    <mergeCell ref="R113:S113"/>
    <mergeCell ref="O114:P114"/>
    <mergeCell ref="R114:S114"/>
    <mergeCell ref="O106:P106"/>
    <mergeCell ref="R106:S106"/>
    <mergeCell ref="A107:Y107"/>
    <mergeCell ref="O108:P108"/>
    <mergeCell ref="R108:S108"/>
    <mergeCell ref="O109:P109"/>
    <mergeCell ref="R109:S109"/>
    <mergeCell ref="O103:P103"/>
    <mergeCell ref="R103:S103"/>
    <mergeCell ref="O104:P104"/>
    <mergeCell ref="R104:S104"/>
    <mergeCell ref="O105:P105"/>
    <mergeCell ref="R105:S105"/>
    <mergeCell ref="A99:B99"/>
    <mergeCell ref="O99:P99"/>
    <mergeCell ref="R99:S99"/>
    <mergeCell ref="A100:Y100"/>
    <mergeCell ref="A101:Y101"/>
    <mergeCell ref="O102:P102"/>
    <mergeCell ref="R102:S102"/>
    <mergeCell ref="A97:B97"/>
    <mergeCell ref="O97:P97"/>
    <mergeCell ref="R97:S97"/>
    <mergeCell ref="A98:B98"/>
    <mergeCell ref="O98:P98"/>
    <mergeCell ref="R98:S98"/>
    <mergeCell ref="O94:P94"/>
    <mergeCell ref="R94:S94"/>
    <mergeCell ref="O95:P95"/>
    <mergeCell ref="R95:S95"/>
    <mergeCell ref="O96:P96"/>
    <mergeCell ref="R96:S96"/>
    <mergeCell ref="O91:P91"/>
    <mergeCell ref="R91:S91"/>
    <mergeCell ref="O92:P92"/>
    <mergeCell ref="R92:S92"/>
    <mergeCell ref="O93:P93"/>
    <mergeCell ref="R93:S93"/>
    <mergeCell ref="O88:P88"/>
    <mergeCell ref="R88:S88"/>
    <mergeCell ref="O89:P89"/>
    <mergeCell ref="R89:S89"/>
    <mergeCell ref="O90:P90"/>
    <mergeCell ref="R90:S90"/>
    <mergeCell ref="O85:P85"/>
    <mergeCell ref="R85:S85"/>
    <mergeCell ref="O86:P86"/>
    <mergeCell ref="R86:S86"/>
    <mergeCell ref="O87:P87"/>
    <mergeCell ref="R87:S87"/>
    <mergeCell ref="O82:P82"/>
    <mergeCell ref="R82:S82"/>
    <mergeCell ref="O83:P83"/>
    <mergeCell ref="R83:S83"/>
    <mergeCell ref="O84:P84"/>
    <mergeCell ref="R84:S84"/>
    <mergeCell ref="O79:P79"/>
    <mergeCell ref="R79:S79"/>
    <mergeCell ref="O80:P80"/>
    <mergeCell ref="R80:S80"/>
    <mergeCell ref="O81:P81"/>
    <mergeCell ref="R81:S81"/>
    <mergeCell ref="O74:P74"/>
    <mergeCell ref="R74:S74"/>
    <mergeCell ref="O75:P75"/>
    <mergeCell ref="R75:S75"/>
    <mergeCell ref="O78:P78"/>
    <mergeCell ref="R78:S78"/>
    <mergeCell ref="O71:P71"/>
    <mergeCell ref="R71:S71"/>
    <mergeCell ref="O72:P72"/>
    <mergeCell ref="R72:S72"/>
    <mergeCell ref="O73:P73"/>
    <mergeCell ref="R73:S73"/>
    <mergeCell ref="O68:P68"/>
    <mergeCell ref="R68:S68"/>
    <mergeCell ref="O69:P69"/>
    <mergeCell ref="R69:S69"/>
    <mergeCell ref="O70:P70"/>
    <mergeCell ref="R70:S70"/>
    <mergeCell ref="A64:V64"/>
    <mergeCell ref="O65:P65"/>
    <mergeCell ref="R65:S65"/>
    <mergeCell ref="O66:P66"/>
    <mergeCell ref="R66:S66"/>
    <mergeCell ref="O67:P67"/>
    <mergeCell ref="R67:S67"/>
    <mergeCell ref="X61:Y61"/>
    <mergeCell ref="A62:B62"/>
    <mergeCell ref="O62:P62"/>
    <mergeCell ref="R62:S62"/>
    <mergeCell ref="X62:Y62"/>
    <mergeCell ref="A63:B63"/>
    <mergeCell ref="O63:P63"/>
    <mergeCell ref="R63:S63"/>
    <mergeCell ref="O59:P59"/>
    <mergeCell ref="R59:S59"/>
    <mergeCell ref="O60:P60"/>
    <mergeCell ref="R60:S60"/>
    <mergeCell ref="A61:B61"/>
    <mergeCell ref="O61:P61"/>
    <mergeCell ref="R61:S61"/>
    <mergeCell ref="O56:P56"/>
    <mergeCell ref="R56:S56"/>
    <mergeCell ref="O57:P57"/>
    <mergeCell ref="R57:S57"/>
    <mergeCell ref="O58:P58"/>
    <mergeCell ref="R58:S58"/>
    <mergeCell ref="O53:P53"/>
    <mergeCell ref="R53:S53"/>
    <mergeCell ref="O54:P54"/>
    <mergeCell ref="R54:S54"/>
    <mergeCell ref="O55:P55"/>
    <mergeCell ref="R55:S55"/>
    <mergeCell ref="O50:P50"/>
    <mergeCell ref="R50:S50"/>
    <mergeCell ref="O51:P51"/>
    <mergeCell ref="R51:S51"/>
    <mergeCell ref="O52:P52"/>
    <mergeCell ref="R52:S52"/>
    <mergeCell ref="O47:P47"/>
    <mergeCell ref="R47:S47"/>
    <mergeCell ref="O48:P48"/>
    <mergeCell ref="R48:S48"/>
    <mergeCell ref="O49:P49"/>
    <mergeCell ref="R49:S49"/>
    <mergeCell ref="O44:P44"/>
    <mergeCell ref="R44:S44"/>
    <mergeCell ref="O45:P45"/>
    <mergeCell ref="R45:S45"/>
    <mergeCell ref="O46:P46"/>
    <mergeCell ref="R46:S46"/>
    <mergeCell ref="O39:P39"/>
    <mergeCell ref="R39:S39"/>
    <mergeCell ref="O40:P40"/>
    <mergeCell ref="R40:S40"/>
    <mergeCell ref="O43:P43"/>
    <mergeCell ref="R43:S43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A24:B24"/>
    <mergeCell ref="O24:P24"/>
    <mergeCell ref="R24:S24"/>
    <mergeCell ref="A25:Y25"/>
    <mergeCell ref="O26:P26"/>
    <mergeCell ref="R26:S26"/>
    <mergeCell ref="O21:P21"/>
    <mergeCell ref="R21:S21"/>
    <mergeCell ref="A22:B22"/>
    <mergeCell ref="O22:P22"/>
    <mergeCell ref="R22:S22"/>
    <mergeCell ref="A23:B23"/>
    <mergeCell ref="O23:P23"/>
    <mergeCell ref="R23:S23"/>
    <mergeCell ref="O18:P18"/>
    <mergeCell ref="R18:S18"/>
    <mergeCell ref="O19:P19"/>
    <mergeCell ref="R19:S19"/>
    <mergeCell ref="O20:P20"/>
    <mergeCell ref="R20:S20"/>
    <mergeCell ref="O15:P15"/>
    <mergeCell ref="R15:S15"/>
    <mergeCell ref="O16:P16"/>
    <mergeCell ref="R16:S16"/>
    <mergeCell ref="O17:P17"/>
    <mergeCell ref="R17:S17"/>
    <mergeCell ref="O12:P12"/>
    <mergeCell ref="R12:S12"/>
    <mergeCell ref="O13:P13"/>
    <mergeCell ref="R13:S13"/>
    <mergeCell ref="O14:P14"/>
    <mergeCell ref="R14:S14"/>
    <mergeCell ref="O8:P8"/>
    <mergeCell ref="R8:S8"/>
    <mergeCell ref="A9:Y9"/>
    <mergeCell ref="A10:Y10"/>
    <mergeCell ref="O11:P11"/>
    <mergeCell ref="R11:S11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C4:C7"/>
    <mergeCell ref="D4:D7"/>
    <mergeCell ref="E4:F5"/>
    <mergeCell ref="I4:I7"/>
    <mergeCell ref="J4:J7"/>
    <mergeCell ref="K4:K7"/>
    <mergeCell ref="E6:E7"/>
    <mergeCell ref="F6:F7"/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</mergeCells>
  <printOptions horizontalCentered="1"/>
  <pageMargins left="0.1968503937007874" right="0.1968503937007874" top="0.5511811023622047" bottom="0.1968503937007874" header="0.5118110236220472" footer="0.5118110236220472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78"/>
  <sheetViews>
    <sheetView view="pageBreakPreview" zoomScale="86" zoomScaleNormal="50" zoomScaleSheetLayoutView="86" zoomScalePageLayoutView="0" workbookViewId="0" topLeftCell="B1">
      <pane ySplit="8" topLeftCell="A169" activePane="bottomLeft" state="frozen"/>
      <selection pane="topLeft" activeCell="A1" sqref="A1"/>
      <selection pane="bottomLeft" activeCell="D187" sqref="D187:D193"/>
    </sheetView>
  </sheetViews>
  <sheetFormatPr defaultColWidth="9.00390625" defaultRowHeight="12.75"/>
  <cols>
    <col min="1" max="1" width="11.25390625" style="7" customWidth="1"/>
    <col min="2" max="2" width="54.125" style="8" customWidth="1"/>
    <col min="3" max="3" width="6.125" style="9" customWidth="1"/>
    <col min="4" max="4" width="5.875" style="10" customWidth="1"/>
    <col min="5" max="6" width="5.875" style="9" customWidth="1"/>
    <col min="7" max="7" width="12.00390625" style="9" customWidth="1"/>
    <col min="8" max="8" width="12.75390625" style="8" customWidth="1"/>
    <col min="9" max="9" width="6.75390625" style="8" customWidth="1"/>
    <col min="10" max="10" width="8.00390625" style="8" customWidth="1"/>
    <col min="11" max="11" width="5.375" style="8" customWidth="1"/>
    <col min="12" max="12" width="5.875" style="8" customWidth="1"/>
    <col min="13" max="13" width="9.625" style="8" customWidth="1"/>
    <col min="14" max="14" width="9.375" style="8" customWidth="1"/>
    <col min="15" max="15" width="4.625" style="8" customWidth="1"/>
    <col min="16" max="16" width="4.875" style="8" customWidth="1"/>
    <col min="17" max="17" width="7.625" style="11" customWidth="1"/>
    <col min="18" max="18" width="4.375" style="11" customWidth="1"/>
    <col min="19" max="19" width="2.875" style="8" customWidth="1"/>
    <col min="20" max="22" width="0" style="8" hidden="1" customWidth="1"/>
    <col min="23" max="24" width="7.625" style="56" customWidth="1"/>
    <col min="25" max="25" width="9.125" style="56" customWidth="1"/>
    <col min="26" max="16384" width="9.125" style="8" customWidth="1"/>
  </cols>
  <sheetData>
    <row r="1" spans="1:25" ht="15.75" customHeight="1">
      <c r="A1" s="1613" t="s">
        <v>253</v>
      </c>
      <c r="B1" s="1613"/>
      <c r="C1" s="1614"/>
      <c r="D1" s="1614"/>
      <c r="E1" s="1614"/>
      <c r="F1" s="1614"/>
      <c r="G1" s="1614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5"/>
      <c r="X1" s="1615"/>
      <c r="Y1" s="1615"/>
    </row>
    <row r="2" spans="1:25" s="13" customFormat="1" ht="12.75" customHeight="1">
      <c r="A2" s="1616" t="s">
        <v>22</v>
      </c>
      <c r="B2" s="1618" t="s">
        <v>23</v>
      </c>
      <c r="C2" s="1620" t="s">
        <v>24</v>
      </c>
      <c r="D2" s="1621"/>
      <c r="E2" s="1621"/>
      <c r="F2" s="1622"/>
      <c r="G2" s="1626" t="s">
        <v>25</v>
      </c>
      <c r="H2" s="1618" t="s">
        <v>26</v>
      </c>
      <c r="I2" s="1618"/>
      <c r="J2" s="1618"/>
      <c r="K2" s="1618"/>
      <c r="L2" s="1618"/>
      <c r="M2" s="1618"/>
      <c r="N2" s="1629" t="s">
        <v>27</v>
      </c>
      <c r="O2" s="1630"/>
      <c r="P2" s="1630"/>
      <c r="Q2" s="1630"/>
      <c r="R2" s="1630"/>
      <c r="S2" s="1630"/>
      <c r="T2" s="1630"/>
      <c r="U2" s="1630"/>
      <c r="V2" s="1630"/>
      <c r="W2" s="1631"/>
      <c r="X2" s="1631"/>
      <c r="Y2" s="1632"/>
    </row>
    <row r="3" spans="1:25" s="13" customFormat="1" ht="36.75" customHeight="1">
      <c r="A3" s="1617"/>
      <c r="B3" s="1619"/>
      <c r="C3" s="1623"/>
      <c r="D3" s="1624"/>
      <c r="E3" s="1624"/>
      <c r="F3" s="1625"/>
      <c r="G3" s="1627"/>
      <c r="H3" s="1637" t="s">
        <v>28</v>
      </c>
      <c r="I3" s="1638" t="s">
        <v>29</v>
      </c>
      <c r="J3" s="1638"/>
      <c r="K3" s="1638"/>
      <c r="L3" s="1638"/>
      <c r="M3" s="1637" t="s">
        <v>30</v>
      </c>
      <c r="N3" s="1633"/>
      <c r="O3" s="1634"/>
      <c r="P3" s="1634"/>
      <c r="Q3" s="1634"/>
      <c r="R3" s="1634"/>
      <c r="S3" s="1634"/>
      <c r="T3" s="1634"/>
      <c r="U3" s="1634"/>
      <c r="V3" s="1634"/>
      <c r="W3" s="1635"/>
      <c r="X3" s="1635"/>
      <c r="Y3" s="1636"/>
    </row>
    <row r="4" spans="1:25" s="13" customFormat="1" ht="12.75" customHeight="1">
      <c r="A4" s="1617"/>
      <c r="B4" s="1619"/>
      <c r="C4" s="1628" t="s">
        <v>31</v>
      </c>
      <c r="D4" s="1628" t="s">
        <v>32</v>
      </c>
      <c r="E4" s="1639" t="s">
        <v>114</v>
      </c>
      <c r="F4" s="1640"/>
      <c r="G4" s="1627"/>
      <c r="H4" s="1637"/>
      <c r="I4" s="1637" t="s">
        <v>112</v>
      </c>
      <c r="J4" s="1626" t="s">
        <v>33</v>
      </c>
      <c r="K4" s="1643" t="s">
        <v>34</v>
      </c>
      <c r="L4" s="1643" t="s">
        <v>35</v>
      </c>
      <c r="M4" s="1637"/>
      <c r="N4" s="1638" t="s">
        <v>271</v>
      </c>
      <c r="O4" s="1638"/>
      <c r="P4" s="1638"/>
      <c r="Q4" s="1638" t="s">
        <v>272</v>
      </c>
      <c r="R4" s="1638"/>
      <c r="S4" s="1638"/>
      <c r="T4" s="1638" t="s">
        <v>37</v>
      </c>
      <c r="U4" s="1638"/>
      <c r="V4" s="1638"/>
      <c r="W4" s="1644" t="s">
        <v>36</v>
      </c>
      <c r="X4" s="1645"/>
      <c r="Y4" s="1646"/>
    </row>
    <row r="5" spans="1:25" s="13" customFormat="1" ht="15.75">
      <c r="A5" s="1617"/>
      <c r="B5" s="1619"/>
      <c r="C5" s="1637"/>
      <c r="D5" s="1637"/>
      <c r="E5" s="1641"/>
      <c r="F5" s="1642"/>
      <c r="G5" s="1627"/>
      <c r="H5" s="1637"/>
      <c r="I5" s="1637"/>
      <c r="J5" s="1626"/>
      <c r="K5" s="1643"/>
      <c r="L5" s="1643"/>
      <c r="M5" s="1637"/>
      <c r="N5" s="15">
        <v>1</v>
      </c>
      <c r="O5" s="1607">
        <v>2</v>
      </c>
      <c r="P5" s="1608"/>
      <c r="Q5" s="15">
        <v>3</v>
      </c>
      <c r="R5" s="1607">
        <v>4</v>
      </c>
      <c r="S5" s="1608"/>
      <c r="T5" s="15">
        <v>13</v>
      </c>
      <c r="U5" s="15">
        <v>14</v>
      </c>
      <c r="V5" s="48">
        <v>15</v>
      </c>
      <c r="W5" s="59">
        <v>5</v>
      </c>
      <c r="X5" s="57" t="s">
        <v>273</v>
      </c>
      <c r="Y5" s="57" t="s">
        <v>274</v>
      </c>
    </row>
    <row r="6" spans="1:25" s="13" customFormat="1" ht="15.75">
      <c r="A6" s="1617"/>
      <c r="B6" s="1619"/>
      <c r="C6" s="1637"/>
      <c r="D6" s="1637"/>
      <c r="E6" s="1626" t="s">
        <v>115</v>
      </c>
      <c r="F6" s="1626" t="s">
        <v>116</v>
      </c>
      <c r="G6" s="1627"/>
      <c r="H6" s="1637"/>
      <c r="I6" s="1637"/>
      <c r="J6" s="1626"/>
      <c r="K6" s="1643"/>
      <c r="L6" s="1643"/>
      <c r="M6" s="1637"/>
      <c r="N6" s="1647" t="s">
        <v>263</v>
      </c>
      <c r="O6" s="1648"/>
      <c r="P6" s="1648"/>
      <c r="Q6" s="1648"/>
      <c r="R6" s="1648"/>
      <c r="S6" s="1648"/>
      <c r="T6" s="1648"/>
      <c r="U6" s="1648"/>
      <c r="V6" s="1648"/>
      <c r="W6" s="1649"/>
      <c r="X6" s="1649"/>
      <c r="Y6" s="1636"/>
    </row>
    <row r="7" spans="1:25" s="13" customFormat="1" ht="31.5" customHeight="1">
      <c r="A7" s="1617"/>
      <c r="B7" s="1619"/>
      <c r="C7" s="1637"/>
      <c r="D7" s="1637"/>
      <c r="E7" s="1628"/>
      <c r="F7" s="1628"/>
      <c r="G7" s="1628"/>
      <c r="H7" s="1637"/>
      <c r="I7" s="1637"/>
      <c r="J7" s="1626"/>
      <c r="K7" s="1643"/>
      <c r="L7" s="1643"/>
      <c r="M7" s="1637"/>
      <c r="N7" s="16"/>
      <c r="O7" s="1650"/>
      <c r="P7" s="1651"/>
      <c r="Q7" s="16"/>
      <c r="R7" s="1650"/>
      <c r="S7" s="1651"/>
      <c r="T7" s="16"/>
      <c r="U7" s="16"/>
      <c r="V7" s="51"/>
      <c r="W7" s="57"/>
      <c r="X7" s="57"/>
      <c r="Y7" s="57"/>
    </row>
    <row r="8" spans="1:25" s="13" customFormat="1" ht="15.75">
      <c r="A8" s="15">
        <v>1</v>
      </c>
      <c r="B8" s="17">
        <v>2</v>
      </c>
      <c r="C8" s="15">
        <v>3</v>
      </c>
      <c r="D8" s="17">
        <v>4</v>
      </c>
      <c r="E8" s="15">
        <v>5</v>
      </c>
      <c r="F8" s="17">
        <v>6</v>
      </c>
      <c r="G8" s="17"/>
      <c r="H8" s="15">
        <v>7</v>
      </c>
      <c r="I8" s="17">
        <v>8</v>
      </c>
      <c r="J8" s="15">
        <v>9</v>
      </c>
      <c r="K8" s="17" t="s">
        <v>38</v>
      </c>
      <c r="L8" s="15">
        <v>11</v>
      </c>
      <c r="M8" s="15">
        <v>13</v>
      </c>
      <c r="N8" s="17" t="s">
        <v>39</v>
      </c>
      <c r="O8" s="1652" t="s">
        <v>40</v>
      </c>
      <c r="P8" s="1653"/>
      <c r="Q8" s="17" t="s">
        <v>251</v>
      </c>
      <c r="R8" s="1652" t="s">
        <v>41</v>
      </c>
      <c r="S8" s="1653"/>
      <c r="T8" s="17" t="s">
        <v>42</v>
      </c>
      <c r="U8" s="17" t="s">
        <v>43</v>
      </c>
      <c r="V8" s="48">
        <v>22</v>
      </c>
      <c r="W8" s="59">
        <v>18</v>
      </c>
      <c r="X8" s="57">
        <v>19</v>
      </c>
      <c r="Y8" s="57">
        <v>20</v>
      </c>
    </row>
    <row r="9" spans="1:25" s="13" customFormat="1" ht="16.5" thickBot="1">
      <c r="A9" s="1654" t="s">
        <v>214</v>
      </c>
      <c r="B9" s="1655"/>
      <c r="C9" s="1655"/>
      <c r="D9" s="1655"/>
      <c r="E9" s="1655"/>
      <c r="F9" s="1655"/>
      <c r="G9" s="1655"/>
      <c r="H9" s="1655"/>
      <c r="I9" s="1655"/>
      <c r="J9" s="1655"/>
      <c r="K9" s="1655"/>
      <c r="L9" s="1655"/>
      <c r="M9" s="1655"/>
      <c r="N9" s="1655"/>
      <c r="O9" s="1655"/>
      <c r="P9" s="1655"/>
      <c r="Q9" s="1655"/>
      <c r="R9" s="1655"/>
      <c r="S9" s="1655"/>
      <c r="T9" s="1655"/>
      <c r="U9" s="1655"/>
      <c r="V9" s="1655"/>
      <c r="W9" s="1656"/>
      <c r="X9" s="1656"/>
      <c r="Y9" s="1657"/>
    </row>
    <row r="10" spans="1:25" s="13" customFormat="1" ht="16.5" thickBot="1">
      <c r="A10" s="1658" t="s">
        <v>113</v>
      </c>
      <c r="B10" s="1659"/>
      <c r="C10" s="1659"/>
      <c r="D10" s="1659"/>
      <c r="E10" s="1659"/>
      <c r="F10" s="1659"/>
      <c r="G10" s="1659"/>
      <c r="H10" s="1659"/>
      <c r="I10" s="1659"/>
      <c r="J10" s="1659"/>
      <c r="K10" s="1659"/>
      <c r="L10" s="1659"/>
      <c r="M10" s="1659"/>
      <c r="N10" s="1659"/>
      <c r="O10" s="1659"/>
      <c r="P10" s="1659"/>
      <c r="Q10" s="1659"/>
      <c r="R10" s="1659"/>
      <c r="S10" s="1659"/>
      <c r="T10" s="1659"/>
      <c r="U10" s="1659"/>
      <c r="V10" s="1659"/>
      <c r="W10" s="1660"/>
      <c r="X10" s="1301"/>
      <c r="Y10" s="1661"/>
    </row>
    <row r="11" spans="1:25" s="13" customFormat="1" ht="15.75">
      <c r="A11" s="412" t="s">
        <v>120</v>
      </c>
      <c r="B11" s="413" t="s">
        <v>210</v>
      </c>
      <c r="C11" s="414"/>
      <c r="D11" s="415"/>
      <c r="E11" s="416"/>
      <c r="F11" s="417"/>
      <c r="G11" s="418">
        <f>G12+G13</f>
        <v>6.5</v>
      </c>
      <c r="H11" s="418">
        <f>H12+H13</f>
        <v>195</v>
      </c>
      <c r="I11" s="419"/>
      <c r="J11" s="419"/>
      <c r="K11" s="419"/>
      <c r="L11" s="419"/>
      <c r="M11" s="422"/>
      <c r="N11" s="423"/>
      <c r="O11" s="1662"/>
      <c r="P11" s="1663"/>
      <c r="Q11" s="421"/>
      <c r="R11" s="1662"/>
      <c r="S11" s="1663"/>
      <c r="T11" s="424"/>
      <c r="U11" s="425"/>
      <c r="V11" s="499"/>
      <c r="W11" s="497"/>
      <c r="X11" s="553"/>
      <c r="Y11" s="553"/>
    </row>
    <row r="12" spans="1:25" s="13" customFormat="1" ht="15.75">
      <c r="A12" s="412"/>
      <c r="B12" s="426" t="s">
        <v>45</v>
      </c>
      <c r="C12" s="414"/>
      <c r="D12" s="427"/>
      <c r="E12" s="427"/>
      <c r="F12" s="428"/>
      <c r="G12" s="429">
        <v>5</v>
      </c>
      <c r="H12" s="430">
        <f>G12*30</f>
        <v>150</v>
      </c>
      <c r="I12" s="431"/>
      <c r="J12" s="431"/>
      <c r="K12" s="431"/>
      <c r="L12" s="431"/>
      <c r="M12" s="498"/>
      <c r="N12" s="421"/>
      <c r="O12" s="1664"/>
      <c r="P12" s="1665"/>
      <c r="Q12" s="421"/>
      <c r="R12" s="1664"/>
      <c r="S12" s="1665"/>
      <c r="T12" s="432"/>
      <c r="U12" s="433"/>
      <c r="V12" s="434"/>
      <c r="W12" s="432"/>
      <c r="X12" s="553"/>
      <c r="Y12" s="553"/>
    </row>
    <row r="13" spans="1:25" s="13" customFormat="1" ht="15.75">
      <c r="A13" s="412"/>
      <c r="B13" s="435" t="s">
        <v>46</v>
      </c>
      <c r="C13" s="436"/>
      <c r="D13" s="427">
        <v>6</v>
      </c>
      <c r="E13" s="427"/>
      <c r="F13" s="437"/>
      <c r="G13" s="438">
        <v>1.5</v>
      </c>
      <c r="H13" s="439">
        <f>G13*30</f>
        <v>45</v>
      </c>
      <c r="I13" s="427">
        <v>4</v>
      </c>
      <c r="J13" s="427"/>
      <c r="K13" s="427"/>
      <c r="L13" s="427">
        <v>4</v>
      </c>
      <c r="M13" s="440">
        <f>H13-I13</f>
        <v>41</v>
      </c>
      <c r="N13" s="421"/>
      <c r="O13" s="1664"/>
      <c r="P13" s="1665"/>
      <c r="Q13" s="421"/>
      <c r="R13" s="1664"/>
      <c r="S13" s="1665"/>
      <c r="T13" s="432"/>
      <c r="U13" s="433">
        <v>4</v>
      </c>
      <c r="V13" s="441"/>
      <c r="W13" s="432"/>
      <c r="X13" s="553" t="s">
        <v>48</v>
      </c>
      <c r="Y13" s="553"/>
    </row>
    <row r="14" spans="1:25" s="13" customFormat="1" ht="15.75">
      <c r="A14" s="442" t="s">
        <v>121</v>
      </c>
      <c r="B14" s="443" t="s">
        <v>109</v>
      </c>
      <c r="C14" s="444"/>
      <c r="D14" s="445"/>
      <c r="E14" s="446"/>
      <c r="F14" s="447"/>
      <c r="G14" s="448">
        <v>4.5</v>
      </c>
      <c r="H14" s="449">
        <f aca="true" t="shared" si="0" ref="H14:H21">G14*30</f>
        <v>135</v>
      </c>
      <c r="I14" s="445"/>
      <c r="J14" s="419"/>
      <c r="K14" s="445"/>
      <c r="L14" s="445"/>
      <c r="M14" s="420"/>
      <c r="N14" s="421"/>
      <c r="O14" s="1664"/>
      <c r="P14" s="1665"/>
      <c r="Q14" s="450"/>
      <c r="R14" s="1664"/>
      <c r="S14" s="1665"/>
      <c r="T14" s="432"/>
      <c r="U14" s="433"/>
      <c r="V14" s="434"/>
      <c r="W14" s="432"/>
      <c r="X14" s="553"/>
      <c r="Y14" s="553"/>
    </row>
    <row r="15" spans="1:25" s="13" customFormat="1" ht="15.75">
      <c r="A15" s="442" t="s">
        <v>122</v>
      </c>
      <c r="B15" s="451" t="s">
        <v>110</v>
      </c>
      <c r="C15" s="452"/>
      <c r="D15" s="453"/>
      <c r="E15" s="454"/>
      <c r="F15" s="455"/>
      <c r="G15" s="456">
        <v>3</v>
      </c>
      <c r="H15" s="457">
        <f t="shared" si="0"/>
        <v>90</v>
      </c>
      <c r="I15" s="453"/>
      <c r="J15" s="453"/>
      <c r="K15" s="453"/>
      <c r="L15" s="453"/>
      <c r="M15" s="458"/>
      <c r="N15" s="459"/>
      <c r="O15" s="1664"/>
      <c r="P15" s="1665"/>
      <c r="Q15" s="459"/>
      <c r="R15" s="1664"/>
      <c r="S15" s="1665"/>
      <c r="T15" s="460"/>
      <c r="U15" s="433"/>
      <c r="V15" s="434"/>
      <c r="W15" s="460"/>
      <c r="X15" s="553"/>
      <c r="Y15" s="553"/>
    </row>
    <row r="16" spans="1:25" s="13" customFormat="1" ht="31.5">
      <c r="A16" s="442" t="s">
        <v>123</v>
      </c>
      <c r="B16" s="451" t="s">
        <v>111</v>
      </c>
      <c r="C16" s="461"/>
      <c r="D16" s="462"/>
      <c r="E16" s="463"/>
      <c r="F16" s="464"/>
      <c r="G16" s="675">
        <v>4</v>
      </c>
      <c r="H16" s="457">
        <f t="shared" si="0"/>
        <v>120</v>
      </c>
      <c r="I16" s="453"/>
      <c r="J16" s="453"/>
      <c r="K16" s="453"/>
      <c r="L16" s="453"/>
      <c r="M16" s="458"/>
      <c r="N16" s="459"/>
      <c r="O16" s="1664"/>
      <c r="P16" s="1665"/>
      <c r="Q16" s="459"/>
      <c r="R16" s="1664"/>
      <c r="S16" s="1665"/>
      <c r="T16" s="460"/>
      <c r="U16" s="433"/>
      <c r="V16" s="434"/>
      <c r="W16" s="460"/>
      <c r="X16" s="553"/>
      <c r="Y16" s="553"/>
    </row>
    <row r="17" spans="1:25" s="13" customFormat="1" ht="15.75">
      <c r="A17" s="442" t="s">
        <v>124</v>
      </c>
      <c r="B17" s="465" t="s">
        <v>211</v>
      </c>
      <c r="C17" s="466"/>
      <c r="D17" s="467"/>
      <c r="E17" s="463"/>
      <c r="F17" s="464"/>
      <c r="G17" s="675">
        <f>SUM(G18:G19)</f>
        <v>4.5</v>
      </c>
      <c r="H17" s="468">
        <f>SUM(H18:H19)</f>
        <v>135</v>
      </c>
      <c r="I17" s="445"/>
      <c r="J17" s="445"/>
      <c r="K17" s="467"/>
      <c r="L17" s="467"/>
      <c r="M17" s="420"/>
      <c r="N17" s="469"/>
      <c r="O17" s="1664"/>
      <c r="P17" s="1665"/>
      <c r="Q17" s="470"/>
      <c r="R17" s="1664"/>
      <c r="S17" s="1665"/>
      <c r="T17" s="460"/>
      <c r="U17" s="433"/>
      <c r="V17" s="434"/>
      <c r="W17" s="460"/>
      <c r="X17" s="553"/>
      <c r="Y17" s="553"/>
    </row>
    <row r="18" spans="1:25" s="13" customFormat="1" ht="15.75">
      <c r="A18" s="471"/>
      <c r="B18" s="426" t="s">
        <v>45</v>
      </c>
      <c r="C18" s="414"/>
      <c r="D18" s="462"/>
      <c r="E18" s="463"/>
      <c r="F18" s="464"/>
      <c r="G18" s="676">
        <v>3</v>
      </c>
      <c r="H18" s="472">
        <f t="shared" si="0"/>
        <v>90</v>
      </c>
      <c r="I18" s="453"/>
      <c r="J18" s="453"/>
      <c r="K18" s="453"/>
      <c r="L18" s="453"/>
      <c r="M18" s="458"/>
      <c r="N18" s="473"/>
      <c r="O18" s="1664"/>
      <c r="P18" s="1665"/>
      <c r="Q18" s="473"/>
      <c r="R18" s="1664"/>
      <c r="S18" s="1665"/>
      <c r="T18" s="460"/>
      <c r="U18" s="433"/>
      <c r="V18" s="434"/>
      <c r="W18" s="460"/>
      <c r="X18" s="553"/>
      <c r="Y18" s="553"/>
    </row>
    <row r="19" spans="1:25" s="13" customFormat="1" ht="15.75">
      <c r="A19" s="641" t="s">
        <v>188</v>
      </c>
      <c r="B19" s="642" t="s">
        <v>46</v>
      </c>
      <c r="C19" s="643">
        <v>1</v>
      </c>
      <c r="D19" s="644"/>
      <c r="E19" s="645"/>
      <c r="F19" s="646"/>
      <c r="G19" s="677">
        <v>1.5</v>
      </c>
      <c r="H19" s="647">
        <f t="shared" si="0"/>
        <v>45</v>
      </c>
      <c r="I19" s="648">
        <f>SUM(J19:L19)</f>
        <v>4</v>
      </c>
      <c r="J19" s="648">
        <v>4</v>
      </c>
      <c r="K19" s="649"/>
      <c r="L19" s="649"/>
      <c r="M19" s="650">
        <f>H19-I19</f>
        <v>41</v>
      </c>
      <c r="N19" s="476">
        <v>4</v>
      </c>
      <c r="O19" s="1666"/>
      <c r="P19" s="1667"/>
      <c r="Q19" s="470"/>
      <c r="R19" s="1666"/>
      <c r="S19" s="1667"/>
      <c r="T19" s="651"/>
      <c r="U19" s="652"/>
      <c r="V19" s="653"/>
      <c r="W19" s="651"/>
      <c r="X19" s="654"/>
      <c r="Y19" s="654"/>
    </row>
    <row r="20" spans="1:25" s="13" customFormat="1" ht="31.5">
      <c r="A20" s="665" t="s">
        <v>277</v>
      </c>
      <c r="B20" s="666" t="s">
        <v>278</v>
      </c>
      <c r="C20" s="667"/>
      <c r="D20" s="467"/>
      <c r="E20" s="463"/>
      <c r="F20" s="668"/>
      <c r="G20" s="678">
        <v>3.5</v>
      </c>
      <c r="H20" s="647">
        <f t="shared" si="0"/>
        <v>105</v>
      </c>
      <c r="I20" s="474"/>
      <c r="J20" s="474"/>
      <c r="K20" s="475"/>
      <c r="L20" s="475"/>
      <c r="M20" s="669"/>
      <c r="N20" s="670"/>
      <c r="O20" s="1666"/>
      <c r="P20" s="1667"/>
      <c r="Q20" s="671"/>
      <c r="R20" s="1666"/>
      <c r="S20" s="1667"/>
      <c r="T20" s="433"/>
      <c r="U20" s="433"/>
      <c r="V20" s="433"/>
      <c r="W20" s="433"/>
      <c r="X20" s="553"/>
      <c r="Y20" s="553"/>
    </row>
    <row r="21" spans="1:25" s="13" customFormat="1" ht="15.75">
      <c r="A21" s="665" t="s">
        <v>279</v>
      </c>
      <c r="B21" s="666" t="s">
        <v>280</v>
      </c>
      <c r="C21" s="667"/>
      <c r="D21" s="467"/>
      <c r="E21" s="463"/>
      <c r="F21" s="668"/>
      <c r="G21" s="678">
        <v>3.5</v>
      </c>
      <c r="H21" s="647">
        <f t="shared" si="0"/>
        <v>105</v>
      </c>
      <c r="I21" s="474"/>
      <c r="J21" s="474"/>
      <c r="K21" s="475"/>
      <c r="L21" s="475"/>
      <c r="M21" s="669"/>
      <c r="N21" s="670"/>
      <c r="O21" s="1666"/>
      <c r="P21" s="1667"/>
      <c r="Q21" s="671"/>
      <c r="R21" s="1666"/>
      <c r="S21" s="1667"/>
      <c r="T21" s="433"/>
      <c r="U21" s="433"/>
      <c r="V21" s="433"/>
      <c r="W21" s="433"/>
      <c r="X21" s="553"/>
      <c r="Y21" s="553"/>
    </row>
    <row r="22" spans="1:26" s="13" customFormat="1" ht="16.5" thickBot="1">
      <c r="A22" s="1488" t="s">
        <v>136</v>
      </c>
      <c r="B22" s="1489"/>
      <c r="C22" s="655"/>
      <c r="D22" s="656"/>
      <c r="E22" s="656"/>
      <c r="F22" s="657"/>
      <c r="G22" s="658">
        <f>G$11+G$14+G$15+G$16+G$17+G20+G21</f>
        <v>29.5</v>
      </c>
      <c r="H22" s="658">
        <f>H$11+H$14+H$15+H$16+H$17+H20+H21</f>
        <v>885</v>
      </c>
      <c r="I22" s="659">
        <f>I$11+I$14+I$15+I$16+I$17</f>
        <v>0</v>
      </c>
      <c r="J22" s="659">
        <f>J$11+J$14+J$15+J$16+J$17</f>
        <v>0</v>
      </c>
      <c r="K22" s="659">
        <f>K$11+K$14+K$15+K$16+K$17</f>
        <v>0</v>
      </c>
      <c r="L22" s="659">
        <f>L$11+L$14+L$15+L$16+L$17</f>
        <v>0</v>
      </c>
      <c r="M22" s="660">
        <f>M$11+M$14+M$15+M$16+M$17</f>
        <v>0</v>
      </c>
      <c r="N22" s="672"/>
      <c r="O22" s="1477"/>
      <c r="P22" s="1477"/>
      <c r="Q22" s="674">
        <f>SUM(Q11:Q19)</f>
        <v>0</v>
      </c>
      <c r="R22" s="1668"/>
      <c r="S22" s="1668"/>
      <c r="T22" s="673">
        <f>SUM(T11:T19)</f>
        <v>0</v>
      </c>
      <c r="U22" s="662"/>
      <c r="V22" s="663"/>
      <c r="W22" s="661">
        <f>SUM(W11:W19)</f>
        <v>0</v>
      </c>
      <c r="X22" s="664"/>
      <c r="Y22" s="664"/>
      <c r="Z22" s="13">
        <f>30*G22</f>
        <v>885</v>
      </c>
    </row>
    <row r="23" spans="1:26" s="13" customFormat="1" ht="16.5" thickBot="1">
      <c r="A23" s="1490" t="s">
        <v>212</v>
      </c>
      <c r="B23" s="1491"/>
      <c r="C23" s="481"/>
      <c r="D23" s="482"/>
      <c r="E23" s="482"/>
      <c r="F23" s="483"/>
      <c r="G23" s="484">
        <f>G12+G14+G15+G16+G18+G20+G21</f>
        <v>26.5</v>
      </c>
      <c r="H23" s="484">
        <f>H12+H14+H15+H16+H18+H20+H21</f>
        <v>795</v>
      </c>
      <c r="I23" s="485"/>
      <c r="J23" s="486"/>
      <c r="K23" s="485"/>
      <c r="L23" s="486"/>
      <c r="M23" s="487"/>
      <c r="N23" s="488"/>
      <c r="O23" s="1669"/>
      <c r="P23" s="1670"/>
      <c r="Q23" s="490"/>
      <c r="R23" s="1669"/>
      <c r="S23" s="1670"/>
      <c r="T23" s="490"/>
      <c r="U23" s="491"/>
      <c r="V23" s="489"/>
      <c r="W23" s="490"/>
      <c r="X23" s="555"/>
      <c r="Y23" s="555"/>
      <c r="Z23" s="13">
        <f>30*G23</f>
        <v>795</v>
      </c>
    </row>
    <row r="24" spans="1:26" s="13" customFormat="1" ht="16.5" customHeight="1" thickBot="1">
      <c r="A24" s="1560" t="s">
        <v>213</v>
      </c>
      <c r="B24" s="1595"/>
      <c r="C24" s="477"/>
      <c r="D24" s="478"/>
      <c r="E24" s="478"/>
      <c r="F24" s="492"/>
      <c r="G24" s="493">
        <f>G13+G19</f>
        <v>3</v>
      </c>
      <c r="H24" s="493">
        <f>H13+H19</f>
        <v>90</v>
      </c>
      <c r="I24" s="493">
        <v>8</v>
      </c>
      <c r="J24" s="493">
        <v>4</v>
      </c>
      <c r="K24" s="493">
        <f>K13+K19</f>
        <v>0</v>
      </c>
      <c r="L24" s="493">
        <f>L13+L19</f>
        <v>4</v>
      </c>
      <c r="M24" s="494">
        <f>M13+M19</f>
        <v>82</v>
      </c>
      <c r="N24" s="480">
        <v>4</v>
      </c>
      <c r="O24" s="1664"/>
      <c r="P24" s="1665"/>
      <c r="Q24" s="479">
        <f>Q22</f>
        <v>0</v>
      </c>
      <c r="R24" s="1671">
        <f>R22</f>
        <v>0</v>
      </c>
      <c r="S24" s="1672"/>
      <c r="T24" s="479">
        <f>T22</f>
        <v>0</v>
      </c>
      <c r="U24" s="495">
        <v>4</v>
      </c>
      <c r="V24" s="496"/>
      <c r="W24" s="479">
        <f>W22</f>
        <v>0</v>
      </c>
      <c r="X24" s="554" t="s">
        <v>48</v>
      </c>
      <c r="Y24" s="554"/>
      <c r="Z24" s="13">
        <f>30*G24</f>
        <v>90</v>
      </c>
    </row>
    <row r="25" spans="1:25" s="13" customFormat="1" ht="25.5" customHeight="1" thickBot="1">
      <c r="A25" s="1673" t="s">
        <v>119</v>
      </c>
      <c r="B25" s="1674"/>
      <c r="C25" s="1674"/>
      <c r="D25" s="1674"/>
      <c r="E25" s="1674"/>
      <c r="F25" s="1674"/>
      <c r="G25" s="1674"/>
      <c r="H25" s="1674"/>
      <c r="I25" s="1674"/>
      <c r="J25" s="1674"/>
      <c r="K25" s="1674"/>
      <c r="L25" s="1674"/>
      <c r="M25" s="1674"/>
      <c r="N25" s="1674"/>
      <c r="O25" s="1674"/>
      <c r="P25" s="1674"/>
      <c r="Q25" s="1674"/>
      <c r="R25" s="1674"/>
      <c r="S25" s="1674"/>
      <c r="T25" s="1675"/>
      <c r="U25" s="1675"/>
      <c r="V25" s="1675"/>
      <c r="W25" s="1675"/>
      <c r="X25" s="1676"/>
      <c r="Y25" s="1677"/>
    </row>
    <row r="26" spans="1:25" s="13" customFormat="1" ht="15.75">
      <c r="A26" s="91" t="s">
        <v>126</v>
      </c>
      <c r="B26" s="500" t="s">
        <v>162</v>
      </c>
      <c r="C26" s="405"/>
      <c r="D26" s="405"/>
      <c r="E26" s="70"/>
      <c r="F26" s="501"/>
      <c r="G26" s="679">
        <v>15</v>
      </c>
      <c r="H26" s="502">
        <f aca="true" t="shared" si="1" ref="H26:H31">G26*30</f>
        <v>450</v>
      </c>
      <c r="I26" s="164"/>
      <c r="J26" s="91"/>
      <c r="K26" s="91"/>
      <c r="L26" s="503"/>
      <c r="M26" s="504"/>
      <c r="N26" s="166"/>
      <c r="O26" s="1678"/>
      <c r="P26" s="1679"/>
      <c r="Q26" s="166"/>
      <c r="R26" s="1678"/>
      <c r="S26" s="1679"/>
      <c r="T26" s="166"/>
      <c r="U26" s="91"/>
      <c r="V26" s="162"/>
      <c r="W26" s="66"/>
      <c r="X26" s="57"/>
      <c r="Y26" s="57"/>
    </row>
    <row r="27" spans="1:25" s="13" customFormat="1" ht="15.75">
      <c r="A27" s="19"/>
      <c r="B27" s="25" t="s">
        <v>45</v>
      </c>
      <c r="C27" s="27"/>
      <c r="D27" s="27"/>
      <c r="E27" s="15"/>
      <c r="F27" s="102"/>
      <c r="G27" s="680">
        <v>7</v>
      </c>
      <c r="H27" s="377">
        <f t="shared" si="1"/>
        <v>210</v>
      </c>
      <c r="I27" s="29"/>
      <c r="J27" s="19"/>
      <c r="K27" s="19"/>
      <c r="L27" s="24"/>
      <c r="M27" s="219"/>
      <c r="N27" s="129"/>
      <c r="O27" s="1680"/>
      <c r="P27" s="1681"/>
      <c r="Q27" s="129"/>
      <c r="R27" s="1680"/>
      <c r="S27" s="1681"/>
      <c r="T27" s="129"/>
      <c r="U27" s="19"/>
      <c r="V27" s="36"/>
      <c r="W27" s="57"/>
      <c r="X27" s="556"/>
      <c r="Y27" s="556"/>
    </row>
    <row r="28" spans="1:25" s="13" customFormat="1" ht="15.75">
      <c r="A28" s="19"/>
      <c r="B28" s="99" t="s">
        <v>46</v>
      </c>
      <c r="C28" s="27"/>
      <c r="D28" s="27"/>
      <c r="E28" s="15"/>
      <c r="F28" s="102"/>
      <c r="G28" s="681">
        <v>8</v>
      </c>
      <c r="H28" s="378">
        <f t="shared" si="1"/>
        <v>240</v>
      </c>
      <c r="I28" s="96">
        <f>I29+I30</f>
        <v>28</v>
      </c>
      <c r="J28" s="566">
        <v>20</v>
      </c>
      <c r="K28" s="95"/>
      <c r="L28" s="567">
        <v>8</v>
      </c>
      <c r="M28" s="220"/>
      <c r="N28" s="129"/>
      <c r="O28" s="1680"/>
      <c r="P28" s="1681"/>
      <c r="Q28" s="129"/>
      <c r="R28" s="1680"/>
      <c r="S28" s="1681"/>
      <c r="T28" s="129"/>
      <c r="U28" s="19"/>
      <c r="V28" s="36"/>
      <c r="W28" s="57"/>
      <c r="X28" s="556"/>
      <c r="Y28" s="556"/>
    </row>
    <row r="29" spans="1:25" s="13" customFormat="1" ht="15.75">
      <c r="A29" s="19" t="s">
        <v>163</v>
      </c>
      <c r="B29" s="37" t="s">
        <v>46</v>
      </c>
      <c r="C29" s="26">
        <v>1</v>
      </c>
      <c r="D29" s="27"/>
      <c r="E29" s="15"/>
      <c r="F29" s="102"/>
      <c r="G29" s="680">
        <v>4</v>
      </c>
      <c r="H29" s="377">
        <f t="shared" si="1"/>
        <v>120</v>
      </c>
      <c r="I29" s="505">
        <v>16</v>
      </c>
      <c r="J29" s="506" t="s">
        <v>107</v>
      </c>
      <c r="K29" s="507"/>
      <c r="L29" s="506" t="s">
        <v>215</v>
      </c>
      <c r="M29" s="220">
        <f>H29-I29</f>
        <v>104</v>
      </c>
      <c r="N29" s="691">
        <v>16</v>
      </c>
      <c r="O29" s="1680"/>
      <c r="P29" s="1681"/>
      <c r="Q29" s="129"/>
      <c r="R29" s="1680"/>
      <c r="S29" s="1681"/>
      <c r="T29" s="129"/>
      <c r="U29" s="19"/>
      <c r="V29" s="36"/>
      <c r="W29" s="57"/>
      <c r="X29" s="556"/>
      <c r="Y29" s="556"/>
    </row>
    <row r="30" spans="1:25" s="13" customFormat="1" ht="15.75">
      <c r="A30" s="19" t="s">
        <v>164</v>
      </c>
      <c r="B30" s="37" t="s">
        <v>46</v>
      </c>
      <c r="C30" s="26">
        <v>2</v>
      </c>
      <c r="D30" s="27"/>
      <c r="E30" s="15"/>
      <c r="F30" s="102"/>
      <c r="G30" s="680">
        <v>4</v>
      </c>
      <c r="H30" s="377">
        <f t="shared" si="1"/>
        <v>120</v>
      </c>
      <c r="I30" s="505">
        <v>12</v>
      </c>
      <c r="J30" s="506" t="s">
        <v>216</v>
      </c>
      <c r="K30" s="507"/>
      <c r="L30" s="506" t="s">
        <v>215</v>
      </c>
      <c r="M30" s="220">
        <f>H30-I30</f>
        <v>108</v>
      </c>
      <c r="N30" s="508"/>
      <c r="O30" s="1822">
        <v>12</v>
      </c>
      <c r="P30" s="1540"/>
      <c r="Q30" s="129"/>
      <c r="R30" s="1680"/>
      <c r="S30" s="1681"/>
      <c r="T30" s="129"/>
      <c r="U30" s="19"/>
      <c r="V30" s="36"/>
      <c r="W30" s="57"/>
      <c r="X30" s="556"/>
      <c r="Y30" s="556"/>
    </row>
    <row r="31" spans="1:25" s="13" customFormat="1" ht="15.75">
      <c r="A31" s="19" t="s">
        <v>127</v>
      </c>
      <c r="B31" s="30" t="s">
        <v>125</v>
      </c>
      <c r="C31" s="27"/>
      <c r="D31" s="26"/>
      <c r="E31" s="15"/>
      <c r="F31" s="379"/>
      <c r="G31" s="682">
        <v>3</v>
      </c>
      <c r="H31" s="377">
        <f t="shared" si="1"/>
        <v>90</v>
      </c>
      <c r="I31" s="29"/>
      <c r="J31" s="19"/>
      <c r="K31" s="19"/>
      <c r="L31" s="24"/>
      <c r="M31" s="221"/>
      <c r="N31" s="129"/>
      <c r="O31" s="1680"/>
      <c r="P31" s="1681"/>
      <c r="Q31" s="129"/>
      <c r="R31" s="1680"/>
      <c r="S31" s="1681"/>
      <c r="T31" s="129"/>
      <c r="U31" s="19"/>
      <c r="V31" s="36"/>
      <c r="W31" s="57"/>
      <c r="X31" s="556"/>
      <c r="Y31" s="556"/>
    </row>
    <row r="32" spans="1:25" s="13" customFormat="1" ht="15.75">
      <c r="A32" s="19" t="s">
        <v>128</v>
      </c>
      <c r="B32" s="25" t="s">
        <v>50</v>
      </c>
      <c r="C32" s="26"/>
      <c r="D32" s="27"/>
      <c r="E32" s="15"/>
      <c r="F32" s="102"/>
      <c r="G32" s="680">
        <v>5</v>
      </c>
      <c r="H32" s="380">
        <f>G32*30</f>
        <v>150</v>
      </c>
      <c r="I32" s="29"/>
      <c r="J32" s="19"/>
      <c r="K32" s="19"/>
      <c r="L32" s="24"/>
      <c r="M32" s="221"/>
      <c r="N32" s="129"/>
      <c r="O32" s="1680"/>
      <c r="P32" s="1681"/>
      <c r="Q32" s="129"/>
      <c r="R32" s="1680"/>
      <c r="S32" s="1681"/>
      <c r="T32" s="129"/>
      <c r="U32" s="19"/>
      <c r="V32" s="36"/>
      <c r="W32" s="57"/>
      <c r="X32" s="556"/>
      <c r="Y32" s="556"/>
    </row>
    <row r="33" spans="1:25" s="13" customFormat="1" ht="15.75">
      <c r="A33" s="19"/>
      <c r="B33" s="25" t="s">
        <v>45</v>
      </c>
      <c r="C33" s="26"/>
      <c r="D33" s="27"/>
      <c r="E33" s="15"/>
      <c r="F33" s="102"/>
      <c r="G33" s="173">
        <v>1</v>
      </c>
      <c r="H33" s="377">
        <f>G33*30</f>
        <v>30</v>
      </c>
      <c r="I33" s="29"/>
      <c r="J33" s="19"/>
      <c r="K33" s="19"/>
      <c r="L33" s="24"/>
      <c r="M33" s="221"/>
      <c r="N33" s="129"/>
      <c r="O33" s="1680"/>
      <c r="P33" s="1681"/>
      <c r="Q33" s="129"/>
      <c r="R33" s="1680"/>
      <c r="S33" s="1681"/>
      <c r="T33" s="129"/>
      <c r="U33" s="19"/>
      <c r="V33" s="36"/>
      <c r="W33" s="57"/>
      <c r="X33" s="556"/>
      <c r="Y33" s="556"/>
    </row>
    <row r="34" spans="1:25" s="13" customFormat="1" ht="15.75">
      <c r="A34" s="19" t="s">
        <v>129</v>
      </c>
      <c r="B34" s="99" t="s">
        <v>46</v>
      </c>
      <c r="C34" s="26"/>
      <c r="D34" s="26">
        <v>1</v>
      </c>
      <c r="E34" s="15"/>
      <c r="F34" s="102"/>
      <c r="G34" s="212">
        <v>4</v>
      </c>
      <c r="H34" s="378">
        <f>G34*30</f>
        <v>120</v>
      </c>
      <c r="I34" s="96">
        <v>4</v>
      </c>
      <c r="J34" s="95" t="s">
        <v>48</v>
      </c>
      <c r="K34" s="95"/>
      <c r="L34" s="100"/>
      <c r="M34" s="220">
        <f>H34-I34</f>
        <v>116</v>
      </c>
      <c r="N34" s="692">
        <v>4</v>
      </c>
      <c r="O34" s="1680"/>
      <c r="P34" s="1681"/>
      <c r="Q34" s="129"/>
      <c r="R34" s="1680"/>
      <c r="S34" s="1681"/>
      <c r="T34" s="129"/>
      <c r="U34" s="19"/>
      <c r="V34" s="36"/>
      <c r="W34" s="57"/>
      <c r="X34" s="556"/>
      <c r="Y34" s="556"/>
    </row>
    <row r="35" spans="1:25" s="13" customFormat="1" ht="31.5">
      <c r="A35" s="19" t="s">
        <v>230</v>
      </c>
      <c r="B35" s="30" t="s">
        <v>53</v>
      </c>
      <c r="C35" s="26"/>
      <c r="D35" s="27"/>
      <c r="E35" s="15"/>
      <c r="F35" s="102"/>
      <c r="G35" s="680">
        <v>8</v>
      </c>
      <c r="H35" s="211">
        <f>30*G35</f>
        <v>240</v>
      </c>
      <c r="I35" s="29"/>
      <c r="J35" s="19"/>
      <c r="K35" s="19"/>
      <c r="L35" s="24"/>
      <c r="M35" s="222"/>
      <c r="N35" s="129"/>
      <c r="O35" s="1680"/>
      <c r="P35" s="1681"/>
      <c r="Q35" s="129"/>
      <c r="R35" s="1680"/>
      <c r="S35" s="1681"/>
      <c r="T35" s="129"/>
      <c r="U35" s="19"/>
      <c r="V35" s="36"/>
      <c r="W35" s="57"/>
      <c r="X35" s="556"/>
      <c r="Y35" s="556"/>
    </row>
    <row r="36" spans="1:25" s="13" customFormat="1" ht="15.75">
      <c r="A36" s="19"/>
      <c r="B36" s="25" t="s">
        <v>45</v>
      </c>
      <c r="C36" s="26"/>
      <c r="D36" s="27"/>
      <c r="E36" s="15"/>
      <c r="F36" s="102"/>
      <c r="G36" s="680">
        <v>3</v>
      </c>
      <c r="H36" s="211">
        <f>G36*30</f>
        <v>90</v>
      </c>
      <c r="I36" s="29"/>
      <c r="J36" s="19"/>
      <c r="K36" s="19"/>
      <c r="L36" s="24"/>
      <c r="M36" s="222"/>
      <c r="N36" s="129"/>
      <c r="O36" s="1680"/>
      <c r="P36" s="1681"/>
      <c r="Q36" s="129"/>
      <c r="R36" s="1680"/>
      <c r="S36" s="1681"/>
      <c r="T36" s="129"/>
      <c r="U36" s="19"/>
      <c r="V36" s="36"/>
      <c r="W36" s="57"/>
      <c r="X36" s="556"/>
      <c r="Y36" s="556"/>
    </row>
    <row r="37" spans="1:25" s="13" customFormat="1" ht="15.75">
      <c r="A37" s="19"/>
      <c r="B37" s="99" t="s">
        <v>46</v>
      </c>
      <c r="C37" s="110"/>
      <c r="D37" s="111"/>
      <c r="E37" s="41"/>
      <c r="F37" s="203"/>
      <c r="G37" s="681">
        <v>5</v>
      </c>
      <c r="H37" s="224">
        <f>30*G37</f>
        <v>150</v>
      </c>
      <c r="I37" s="96">
        <f>I38+I39</f>
        <v>12</v>
      </c>
      <c r="J37" s="566">
        <v>4</v>
      </c>
      <c r="K37" s="95"/>
      <c r="L37" s="567">
        <v>8</v>
      </c>
      <c r="M37" s="220">
        <f>H37-I37</f>
        <v>138</v>
      </c>
      <c r="N37" s="129"/>
      <c r="O37" s="1680"/>
      <c r="P37" s="1681"/>
      <c r="Q37" s="129"/>
      <c r="R37" s="1680"/>
      <c r="S37" s="1681"/>
      <c r="T37" s="129"/>
      <c r="U37" s="19"/>
      <c r="V37" s="36"/>
      <c r="W37" s="57"/>
      <c r="X37" s="556"/>
      <c r="Y37" s="556"/>
    </row>
    <row r="38" spans="1:25" s="13" customFormat="1" ht="15.75">
      <c r="A38" s="19" t="s">
        <v>231</v>
      </c>
      <c r="B38" s="37" t="s">
        <v>46</v>
      </c>
      <c r="C38" s="26"/>
      <c r="D38" s="26">
        <v>1</v>
      </c>
      <c r="E38" s="15"/>
      <c r="F38" s="102"/>
      <c r="G38" s="680">
        <v>2.5</v>
      </c>
      <c r="H38" s="211">
        <f>G38*30</f>
        <v>75</v>
      </c>
      <c r="I38" s="29">
        <v>6</v>
      </c>
      <c r="J38" s="19" t="s">
        <v>105</v>
      </c>
      <c r="K38" s="19"/>
      <c r="L38" s="24" t="s">
        <v>108</v>
      </c>
      <c r="M38" s="222">
        <f>H38-I38</f>
        <v>69</v>
      </c>
      <c r="N38" s="692">
        <v>6</v>
      </c>
      <c r="O38" s="1680"/>
      <c r="P38" s="1681"/>
      <c r="Q38" s="129"/>
      <c r="R38" s="1680"/>
      <c r="S38" s="1681"/>
      <c r="T38" s="129"/>
      <c r="U38" s="19"/>
      <c r="V38" s="36"/>
      <c r="W38" s="57"/>
      <c r="X38" s="556"/>
      <c r="Y38" s="556"/>
    </row>
    <row r="39" spans="1:25" s="13" customFormat="1" ht="15.75">
      <c r="A39" s="93" t="s">
        <v>232</v>
      </c>
      <c r="B39" s="573" t="s">
        <v>46</v>
      </c>
      <c r="C39" s="114">
        <v>2</v>
      </c>
      <c r="D39" s="113"/>
      <c r="E39" s="39"/>
      <c r="F39" s="574"/>
      <c r="G39" s="680">
        <v>2.5</v>
      </c>
      <c r="H39" s="211">
        <f>G39*30</f>
        <v>75</v>
      </c>
      <c r="I39" s="29">
        <v>6</v>
      </c>
      <c r="J39" s="19" t="s">
        <v>105</v>
      </c>
      <c r="K39" s="19"/>
      <c r="L39" s="24" t="s">
        <v>108</v>
      </c>
      <c r="M39" s="222">
        <f>H39-I39</f>
        <v>69</v>
      </c>
      <c r="N39" s="129"/>
      <c r="O39" s="1823">
        <v>6</v>
      </c>
      <c r="P39" s="1681"/>
      <c r="Q39" s="129"/>
      <c r="R39" s="1680"/>
      <c r="S39" s="1681"/>
      <c r="T39" s="129"/>
      <c r="U39" s="19"/>
      <c r="V39" s="36"/>
      <c r="W39" s="57"/>
      <c r="X39" s="556"/>
      <c r="Y39" s="556"/>
    </row>
    <row r="40" spans="1:25" s="13" customFormat="1" ht="39.75" customHeight="1">
      <c r="A40" s="446" t="s">
        <v>130</v>
      </c>
      <c r="B40" s="577" t="s">
        <v>254</v>
      </c>
      <c r="C40" s="121"/>
      <c r="D40" s="578"/>
      <c r="E40" s="579"/>
      <c r="F40" s="580"/>
      <c r="G40" s="683">
        <v>4</v>
      </c>
      <c r="H40" s="375">
        <f>30*G40</f>
        <v>120</v>
      </c>
      <c r="I40" s="77"/>
      <c r="J40" s="76"/>
      <c r="K40" s="76"/>
      <c r="L40" s="382"/>
      <c r="M40" s="220"/>
      <c r="N40" s="129"/>
      <c r="O40" s="1680"/>
      <c r="P40" s="1681"/>
      <c r="Q40" s="149"/>
      <c r="R40" s="1680"/>
      <c r="S40" s="1681"/>
      <c r="T40" s="149"/>
      <c r="U40" s="19"/>
      <c r="V40" s="36"/>
      <c r="W40" s="57"/>
      <c r="X40" s="556"/>
      <c r="Y40" s="556"/>
    </row>
    <row r="41" spans="1:25" s="13" customFormat="1" ht="39.75" customHeight="1">
      <c r="A41" s="581" t="s">
        <v>131</v>
      </c>
      <c r="B41" s="381" t="s">
        <v>255</v>
      </c>
      <c r="C41" s="582"/>
      <c r="D41" s="583"/>
      <c r="E41" s="584"/>
      <c r="F41" s="585"/>
      <c r="G41" s="684">
        <v>2</v>
      </c>
      <c r="H41" s="375">
        <f>30*G41</f>
        <v>60</v>
      </c>
      <c r="I41" s="77"/>
      <c r="J41" s="76"/>
      <c r="K41" s="76"/>
      <c r="L41" s="382"/>
      <c r="M41" s="220"/>
      <c r="N41" s="129"/>
      <c r="O41" s="24"/>
      <c r="P41" s="571"/>
      <c r="Q41" s="149"/>
      <c r="R41" s="503"/>
      <c r="S41" s="572"/>
      <c r="T41" s="149"/>
      <c r="U41" s="19"/>
      <c r="V41" s="36"/>
      <c r="W41" s="57"/>
      <c r="X41" s="556"/>
      <c r="Y41" s="556"/>
    </row>
    <row r="42" spans="1:25" s="13" customFormat="1" ht="22.5" customHeight="1" thickBot="1">
      <c r="A42" s="446" t="s">
        <v>256</v>
      </c>
      <c r="B42" s="577" t="s">
        <v>257</v>
      </c>
      <c r="C42" s="121"/>
      <c r="D42" s="578"/>
      <c r="E42" s="579"/>
      <c r="F42" s="580"/>
      <c r="G42" s="685">
        <v>2</v>
      </c>
      <c r="H42" s="375">
        <f>30*G42</f>
        <v>60</v>
      </c>
      <c r="I42" s="77"/>
      <c r="J42" s="76"/>
      <c r="K42" s="76"/>
      <c r="L42" s="382"/>
      <c r="M42" s="220"/>
      <c r="N42" s="129"/>
      <c r="O42" s="24"/>
      <c r="P42" s="571"/>
      <c r="Q42" s="149"/>
      <c r="R42" s="503"/>
      <c r="S42" s="572"/>
      <c r="T42" s="149"/>
      <c r="U42" s="19"/>
      <c r="V42" s="36"/>
      <c r="W42" s="57"/>
      <c r="X42" s="556"/>
      <c r="Y42" s="556"/>
    </row>
    <row r="43" spans="1:25" s="13" customFormat="1" ht="21" customHeight="1">
      <c r="A43" s="91"/>
      <c r="B43" s="575" t="s">
        <v>45</v>
      </c>
      <c r="C43" s="405"/>
      <c r="D43" s="163"/>
      <c r="E43" s="70"/>
      <c r="F43" s="576"/>
      <c r="G43" s="686">
        <v>0.5</v>
      </c>
      <c r="H43" s="375">
        <f>30*G43</f>
        <v>15</v>
      </c>
      <c r="I43" s="77"/>
      <c r="J43" s="76"/>
      <c r="K43" s="76"/>
      <c r="L43" s="382"/>
      <c r="M43" s="220"/>
      <c r="N43" s="129"/>
      <c r="O43" s="1680"/>
      <c r="P43" s="1681"/>
      <c r="Q43" s="149"/>
      <c r="R43" s="1678"/>
      <c r="S43" s="1679"/>
      <c r="T43" s="149"/>
      <c r="U43" s="19"/>
      <c r="V43" s="36"/>
      <c r="W43" s="116"/>
      <c r="X43" s="556"/>
      <c r="Y43" s="556"/>
    </row>
    <row r="44" spans="1:25" s="13" customFormat="1" ht="21" customHeight="1">
      <c r="A44" s="19" t="s">
        <v>258</v>
      </c>
      <c r="B44" s="99" t="s">
        <v>46</v>
      </c>
      <c r="C44" s="688">
        <v>5</v>
      </c>
      <c r="D44" s="26"/>
      <c r="E44" s="15"/>
      <c r="F44" s="204"/>
      <c r="G44" s="687">
        <v>1.5</v>
      </c>
      <c r="H44" s="383">
        <f>30*G44</f>
        <v>45</v>
      </c>
      <c r="I44" s="77">
        <v>4</v>
      </c>
      <c r="J44" s="81" t="s">
        <v>55</v>
      </c>
      <c r="K44" s="76"/>
      <c r="L44" s="217"/>
      <c r="M44" s="220">
        <f>H44-I44</f>
        <v>41</v>
      </c>
      <c r="N44" s="129"/>
      <c r="O44" s="1680"/>
      <c r="P44" s="1681"/>
      <c r="Q44" s="149"/>
      <c r="R44" s="1682"/>
      <c r="S44" s="1683"/>
      <c r="T44" s="149"/>
      <c r="U44" s="23"/>
      <c r="V44" s="36"/>
      <c r="W44" s="689" t="s">
        <v>48</v>
      </c>
      <c r="X44" s="556"/>
      <c r="Y44" s="556"/>
    </row>
    <row r="45" spans="1:25" s="13" customFormat="1" ht="31.5">
      <c r="A45" s="19" t="s">
        <v>132</v>
      </c>
      <c r="B45" s="89" t="s">
        <v>100</v>
      </c>
      <c r="C45" s="82"/>
      <c r="D45" s="90"/>
      <c r="E45" s="79"/>
      <c r="F45" s="205"/>
      <c r="G45" s="680">
        <v>3</v>
      </c>
      <c r="H45" s="209">
        <f aca="true" t="shared" si="2" ref="H45:H60">G45*30</f>
        <v>90</v>
      </c>
      <c r="I45" s="80"/>
      <c r="J45" s="74"/>
      <c r="K45" s="74"/>
      <c r="L45" s="174"/>
      <c r="M45" s="222"/>
      <c r="N45" s="128"/>
      <c r="O45" s="1680"/>
      <c r="P45" s="1681"/>
      <c r="Q45" s="148"/>
      <c r="R45" s="1684"/>
      <c r="S45" s="1685"/>
      <c r="T45" s="149"/>
      <c r="U45" s="33"/>
      <c r="V45" s="52"/>
      <c r="W45" s="59"/>
      <c r="X45" s="556"/>
      <c r="Y45" s="556"/>
    </row>
    <row r="46" spans="1:25" s="13" customFormat="1" ht="15.75">
      <c r="A46" s="19"/>
      <c r="B46" s="83" t="s">
        <v>45</v>
      </c>
      <c r="C46" s="82"/>
      <c r="D46" s="90"/>
      <c r="E46" s="79"/>
      <c r="F46" s="206"/>
      <c r="G46" s="680">
        <v>1.5</v>
      </c>
      <c r="H46" s="209">
        <f t="shared" si="2"/>
        <v>45</v>
      </c>
      <c r="I46" s="77"/>
      <c r="J46" s="76"/>
      <c r="K46" s="74"/>
      <c r="L46" s="174"/>
      <c r="M46" s="222"/>
      <c r="N46" s="128"/>
      <c r="O46" s="1680"/>
      <c r="P46" s="1681"/>
      <c r="Q46" s="148"/>
      <c r="R46" s="1684"/>
      <c r="S46" s="1685"/>
      <c r="T46" s="149"/>
      <c r="U46" s="33"/>
      <c r="V46" s="52"/>
      <c r="W46" s="57"/>
      <c r="X46" s="556"/>
      <c r="Y46" s="556"/>
    </row>
    <row r="47" spans="1:25" s="13" customFormat="1" ht="15.75">
      <c r="A47" s="19" t="s">
        <v>233</v>
      </c>
      <c r="B47" s="384" t="s">
        <v>281</v>
      </c>
      <c r="C47" s="688">
        <v>5</v>
      </c>
      <c r="D47" s="90"/>
      <c r="E47" s="79"/>
      <c r="F47" s="206"/>
      <c r="G47" s="681">
        <v>1.5</v>
      </c>
      <c r="H47" s="210">
        <f t="shared" si="2"/>
        <v>45</v>
      </c>
      <c r="I47" s="77">
        <v>4</v>
      </c>
      <c r="J47" s="76" t="s">
        <v>48</v>
      </c>
      <c r="K47" s="74"/>
      <c r="L47" s="174"/>
      <c r="M47" s="385">
        <f>H47-I47</f>
        <v>41</v>
      </c>
      <c r="N47" s="128"/>
      <c r="O47" s="1680"/>
      <c r="P47" s="1681"/>
      <c r="Q47" s="636"/>
      <c r="R47" s="1684"/>
      <c r="S47" s="1685"/>
      <c r="T47" s="149"/>
      <c r="U47" s="33"/>
      <c r="V47" s="52"/>
      <c r="W47" s="59" t="s">
        <v>48</v>
      </c>
      <c r="X47" s="556"/>
      <c r="Y47" s="556"/>
    </row>
    <row r="48" spans="1:27" s="13" customFormat="1" ht="21.75" customHeight="1">
      <c r="A48" s="19" t="s">
        <v>234</v>
      </c>
      <c r="B48" s="99" t="s">
        <v>167</v>
      </c>
      <c r="C48" s="110">
        <v>3</v>
      </c>
      <c r="D48" s="110"/>
      <c r="E48" s="41"/>
      <c r="F48" s="207"/>
      <c r="G48" s="687">
        <v>5</v>
      </c>
      <c r="H48" s="125">
        <f t="shared" si="2"/>
        <v>150</v>
      </c>
      <c r="I48" s="96">
        <v>12</v>
      </c>
      <c r="J48" s="111" t="s">
        <v>216</v>
      </c>
      <c r="K48" s="95"/>
      <c r="L48" s="100" t="s">
        <v>215</v>
      </c>
      <c r="M48" s="220">
        <f>H48-I48</f>
        <v>138</v>
      </c>
      <c r="N48" s="129"/>
      <c r="O48" s="1680"/>
      <c r="P48" s="1681"/>
      <c r="Q48" s="47" t="s">
        <v>49</v>
      </c>
      <c r="R48" s="1684"/>
      <c r="S48" s="1685"/>
      <c r="T48" s="149"/>
      <c r="U48" s="23"/>
      <c r="V48" s="24"/>
      <c r="W48" s="116"/>
      <c r="X48" s="556"/>
      <c r="Y48" s="556"/>
      <c r="Z48" s="13">
        <v>8</v>
      </c>
      <c r="AA48" s="13">
        <v>4</v>
      </c>
    </row>
    <row r="49" spans="1:26" s="13" customFormat="1" ht="26.25" customHeight="1">
      <c r="A49" s="19" t="s">
        <v>133</v>
      </c>
      <c r="B49" s="99" t="s">
        <v>57</v>
      </c>
      <c r="C49" s="110"/>
      <c r="D49" s="110">
        <v>3</v>
      </c>
      <c r="E49" s="41"/>
      <c r="F49" s="386"/>
      <c r="G49" s="690">
        <v>4</v>
      </c>
      <c r="H49" s="378">
        <f t="shared" si="2"/>
        <v>120</v>
      </c>
      <c r="I49" s="387">
        <v>8</v>
      </c>
      <c r="J49" s="95" t="s">
        <v>48</v>
      </c>
      <c r="K49" s="95" t="s">
        <v>105</v>
      </c>
      <c r="L49" s="100" t="s">
        <v>105</v>
      </c>
      <c r="M49" s="220">
        <f>H49-I49</f>
        <v>112</v>
      </c>
      <c r="N49" s="129"/>
      <c r="O49" s="1680"/>
      <c r="P49" s="1681"/>
      <c r="Q49" s="47" t="s">
        <v>216</v>
      </c>
      <c r="R49" s="1684"/>
      <c r="S49" s="1685"/>
      <c r="T49" s="129"/>
      <c r="U49" s="19"/>
      <c r="V49" s="36"/>
      <c r="W49" s="57"/>
      <c r="X49" s="556"/>
      <c r="Y49" s="556"/>
      <c r="Z49" s="13">
        <v>8</v>
      </c>
    </row>
    <row r="50" spans="1:25" s="13" customFormat="1" ht="15.75">
      <c r="A50" s="19" t="s">
        <v>134</v>
      </c>
      <c r="B50" s="25" t="s">
        <v>97</v>
      </c>
      <c r="C50" s="27"/>
      <c r="D50" s="26"/>
      <c r="E50" s="15"/>
      <c r="F50" s="102"/>
      <c r="G50" s="680">
        <v>6</v>
      </c>
      <c r="H50" s="211">
        <f t="shared" si="2"/>
        <v>180</v>
      </c>
      <c r="I50" s="18"/>
      <c r="J50" s="20"/>
      <c r="K50" s="19"/>
      <c r="L50" s="24"/>
      <c r="M50" s="222"/>
      <c r="N50" s="129"/>
      <c r="O50" s="1680"/>
      <c r="P50" s="1681"/>
      <c r="Q50" s="129"/>
      <c r="R50" s="1684"/>
      <c r="S50" s="1685"/>
      <c r="T50" s="129"/>
      <c r="U50" s="19"/>
      <c r="V50" s="36"/>
      <c r="W50" s="57"/>
      <c r="X50" s="556"/>
      <c r="Y50" s="556"/>
    </row>
    <row r="51" spans="1:25" s="13" customFormat="1" ht="15.75">
      <c r="A51" s="19"/>
      <c r="B51" s="25" t="s">
        <v>45</v>
      </c>
      <c r="C51" s="27"/>
      <c r="D51" s="26"/>
      <c r="E51" s="15"/>
      <c r="F51" s="102"/>
      <c r="G51" s="680">
        <v>1.5</v>
      </c>
      <c r="H51" s="211">
        <f t="shared" si="2"/>
        <v>45</v>
      </c>
      <c r="I51" s="18"/>
      <c r="J51" s="20"/>
      <c r="K51" s="19"/>
      <c r="L51" s="24"/>
      <c r="M51" s="222"/>
      <c r="N51" s="129"/>
      <c r="O51" s="1680"/>
      <c r="P51" s="1681"/>
      <c r="Q51" s="129"/>
      <c r="R51" s="1684"/>
      <c r="S51" s="1685"/>
      <c r="T51" s="129"/>
      <c r="U51" s="19"/>
      <c r="V51" s="36"/>
      <c r="W51" s="57"/>
      <c r="X51" s="556"/>
      <c r="Y51" s="556"/>
    </row>
    <row r="52" spans="1:25" s="13" customFormat="1" ht="15.75">
      <c r="A52" s="19" t="s">
        <v>135</v>
      </c>
      <c r="B52" s="99" t="s">
        <v>46</v>
      </c>
      <c r="C52" s="26">
        <v>2</v>
      </c>
      <c r="D52" s="388"/>
      <c r="E52" s="15"/>
      <c r="F52" s="102"/>
      <c r="G52" s="681">
        <v>4.5</v>
      </c>
      <c r="H52" s="224">
        <f t="shared" si="2"/>
        <v>135</v>
      </c>
      <c r="I52" s="96">
        <v>10</v>
      </c>
      <c r="J52" s="95" t="s">
        <v>216</v>
      </c>
      <c r="K52" s="95"/>
      <c r="L52" s="100" t="s">
        <v>218</v>
      </c>
      <c r="M52" s="220">
        <f>H52-I52</f>
        <v>125</v>
      </c>
      <c r="N52" s="129"/>
      <c r="O52" s="1607">
        <v>10</v>
      </c>
      <c r="P52" s="1686"/>
      <c r="Q52" s="23"/>
      <c r="R52" s="1684"/>
      <c r="S52" s="1685"/>
      <c r="T52" s="129"/>
      <c r="U52" s="19"/>
      <c r="V52" s="36"/>
      <c r="W52" s="57"/>
      <c r="X52" s="556"/>
      <c r="Y52" s="556"/>
    </row>
    <row r="53" spans="1:25" s="13" customFormat="1" ht="31.5">
      <c r="A53" s="19" t="s">
        <v>235</v>
      </c>
      <c r="B53" s="586" t="s">
        <v>259</v>
      </c>
      <c r="C53" s="27"/>
      <c r="D53" s="27"/>
      <c r="E53" s="15"/>
      <c r="F53" s="102"/>
      <c r="G53" s="680">
        <v>3.5</v>
      </c>
      <c r="H53" s="377">
        <f t="shared" si="2"/>
        <v>105</v>
      </c>
      <c r="I53" s="29"/>
      <c r="J53" s="19"/>
      <c r="K53" s="19"/>
      <c r="L53" s="24"/>
      <c r="M53" s="222"/>
      <c r="N53" s="129"/>
      <c r="O53" s="1680"/>
      <c r="P53" s="1687"/>
      <c r="Q53" s="21"/>
      <c r="R53" s="1684"/>
      <c r="S53" s="1685"/>
      <c r="T53" s="129"/>
      <c r="U53" s="19"/>
      <c r="V53" s="36"/>
      <c r="W53" s="57"/>
      <c r="X53" s="556"/>
      <c r="Y53" s="556"/>
    </row>
    <row r="54" spans="1:25" s="13" customFormat="1" ht="15.75">
      <c r="A54" s="19"/>
      <c r="B54" s="25" t="s">
        <v>45</v>
      </c>
      <c r="C54" s="27"/>
      <c r="D54" s="27"/>
      <c r="E54" s="15"/>
      <c r="F54" s="102"/>
      <c r="G54" s="680">
        <v>0.5</v>
      </c>
      <c r="H54" s="377">
        <f t="shared" si="2"/>
        <v>15</v>
      </c>
      <c r="I54" s="29"/>
      <c r="J54" s="19"/>
      <c r="K54" s="19"/>
      <c r="L54" s="24"/>
      <c r="M54" s="222"/>
      <c r="N54" s="129"/>
      <c r="O54" s="1680"/>
      <c r="P54" s="1681"/>
      <c r="Q54" s="129"/>
      <c r="R54" s="1684"/>
      <c r="S54" s="1685"/>
      <c r="T54" s="129"/>
      <c r="U54" s="19"/>
      <c r="V54" s="36"/>
      <c r="W54" s="57"/>
      <c r="X54" s="556"/>
      <c r="Y54" s="556"/>
    </row>
    <row r="55" spans="1:25" s="13" customFormat="1" ht="15.75">
      <c r="A55" s="19" t="s">
        <v>236</v>
      </c>
      <c r="B55" s="99" t="s">
        <v>46</v>
      </c>
      <c r="C55" s="27"/>
      <c r="D55" s="26">
        <v>2</v>
      </c>
      <c r="E55" s="15"/>
      <c r="F55" s="102"/>
      <c r="G55" s="681">
        <v>3</v>
      </c>
      <c r="H55" s="378">
        <f t="shared" si="2"/>
        <v>90</v>
      </c>
      <c r="I55" s="96">
        <v>8</v>
      </c>
      <c r="J55" s="95" t="s">
        <v>216</v>
      </c>
      <c r="K55" s="95"/>
      <c r="L55" s="100"/>
      <c r="M55" s="220">
        <f>H55-I55</f>
        <v>82</v>
      </c>
      <c r="N55" s="129"/>
      <c r="O55" s="1823">
        <v>8</v>
      </c>
      <c r="P55" s="1681"/>
      <c r="Q55" s="129"/>
      <c r="R55" s="1684"/>
      <c r="S55" s="1685"/>
      <c r="T55" s="129"/>
      <c r="U55" s="19"/>
      <c r="V55" s="36"/>
      <c r="W55" s="57"/>
      <c r="X55" s="556"/>
      <c r="Y55" s="556"/>
    </row>
    <row r="56" spans="1:25" s="13" customFormat="1" ht="15.75">
      <c r="A56" s="19" t="s">
        <v>237</v>
      </c>
      <c r="B56" s="30" t="s">
        <v>58</v>
      </c>
      <c r="C56" s="27"/>
      <c r="D56" s="27"/>
      <c r="E56" s="15"/>
      <c r="F56" s="203"/>
      <c r="G56" s="173">
        <v>12</v>
      </c>
      <c r="H56" s="377">
        <f t="shared" si="2"/>
        <v>360</v>
      </c>
      <c r="I56" s="29"/>
      <c r="J56" s="29"/>
      <c r="K56" s="29"/>
      <c r="L56" s="218"/>
      <c r="M56" s="221"/>
      <c r="N56" s="129"/>
      <c r="O56" s="1680"/>
      <c r="P56" s="1681"/>
      <c r="Q56" s="161"/>
      <c r="R56" s="1684"/>
      <c r="S56" s="1685"/>
      <c r="T56" s="129"/>
      <c r="U56" s="19"/>
      <c r="V56" s="36"/>
      <c r="W56" s="57"/>
      <c r="X56" s="556"/>
      <c r="Y56" s="556"/>
    </row>
    <row r="57" spans="1:25" s="13" customFormat="1" ht="15.75">
      <c r="A57" s="19"/>
      <c r="B57" s="25" t="s">
        <v>45</v>
      </c>
      <c r="C57" s="27"/>
      <c r="D57" s="27"/>
      <c r="E57" s="15"/>
      <c r="F57" s="203"/>
      <c r="G57" s="173">
        <v>5</v>
      </c>
      <c r="H57" s="377">
        <f t="shared" si="2"/>
        <v>150</v>
      </c>
      <c r="I57" s="29"/>
      <c r="J57" s="29"/>
      <c r="K57" s="29"/>
      <c r="L57" s="218"/>
      <c r="M57" s="221"/>
      <c r="N57" s="129"/>
      <c r="O57" s="1680"/>
      <c r="P57" s="1681"/>
      <c r="Q57" s="161"/>
      <c r="R57" s="1684"/>
      <c r="S57" s="1685"/>
      <c r="T57" s="129"/>
      <c r="U57" s="19"/>
      <c r="V57" s="36"/>
      <c r="W57" s="57"/>
      <c r="X57" s="556"/>
      <c r="Y57" s="556"/>
    </row>
    <row r="58" spans="1:27" s="13" customFormat="1" ht="15.75">
      <c r="A58" s="19"/>
      <c r="B58" s="99" t="s">
        <v>46</v>
      </c>
      <c r="C58" s="27"/>
      <c r="D58" s="27"/>
      <c r="E58" s="15"/>
      <c r="F58" s="203"/>
      <c r="G58" s="212">
        <v>7</v>
      </c>
      <c r="H58" s="378">
        <f t="shared" si="2"/>
        <v>210</v>
      </c>
      <c r="I58" s="96">
        <f>I59+I60</f>
        <v>32</v>
      </c>
      <c r="J58" s="96">
        <v>16</v>
      </c>
      <c r="K58" s="96">
        <v>12</v>
      </c>
      <c r="L58" s="225"/>
      <c r="M58" s="220">
        <f>H58-I58</f>
        <v>178</v>
      </c>
      <c r="N58" s="129"/>
      <c r="O58" s="1680"/>
      <c r="P58" s="1681"/>
      <c r="Q58" s="161"/>
      <c r="R58" s="1684"/>
      <c r="S58" s="1685"/>
      <c r="T58" s="129"/>
      <c r="U58" s="19"/>
      <c r="V58" s="36"/>
      <c r="W58" s="57"/>
      <c r="X58" s="556"/>
      <c r="Y58" s="556"/>
      <c r="Z58" s="13">
        <v>34</v>
      </c>
      <c r="AA58" s="13">
        <v>8</v>
      </c>
    </row>
    <row r="59" spans="1:27" s="13" customFormat="1" ht="15.75">
      <c r="A59" s="19" t="s">
        <v>238</v>
      </c>
      <c r="B59" s="25" t="s">
        <v>46</v>
      </c>
      <c r="C59" s="27"/>
      <c r="D59" s="26">
        <v>1</v>
      </c>
      <c r="E59" s="15"/>
      <c r="F59" s="203"/>
      <c r="G59" s="173">
        <v>2.5</v>
      </c>
      <c r="H59" s="377">
        <f t="shared" si="2"/>
        <v>75</v>
      </c>
      <c r="I59" s="29">
        <v>16</v>
      </c>
      <c r="J59" s="19" t="s">
        <v>216</v>
      </c>
      <c r="K59" s="19" t="s">
        <v>104</v>
      </c>
      <c r="L59" s="24" t="s">
        <v>218</v>
      </c>
      <c r="M59" s="222">
        <f>H59-I59</f>
        <v>59</v>
      </c>
      <c r="N59" s="692">
        <v>16</v>
      </c>
      <c r="O59" s="1680"/>
      <c r="P59" s="1681"/>
      <c r="Q59" s="161"/>
      <c r="R59" s="1684"/>
      <c r="S59" s="1685"/>
      <c r="T59" s="129"/>
      <c r="U59" s="19"/>
      <c r="V59" s="36"/>
      <c r="W59" s="57"/>
      <c r="X59" s="556"/>
      <c r="Y59" s="556"/>
      <c r="Z59" s="13">
        <v>28</v>
      </c>
      <c r="AA59" s="13">
        <v>8</v>
      </c>
    </row>
    <row r="60" spans="1:27" s="13" customFormat="1" ht="16.5" thickBot="1">
      <c r="A60" s="93" t="s">
        <v>239</v>
      </c>
      <c r="B60" s="376" t="s">
        <v>46</v>
      </c>
      <c r="C60" s="114">
        <v>2</v>
      </c>
      <c r="D60" s="113"/>
      <c r="E60" s="39"/>
      <c r="F60" s="208"/>
      <c r="G60" s="213">
        <v>2.5</v>
      </c>
      <c r="H60" s="389">
        <f t="shared" si="2"/>
        <v>75</v>
      </c>
      <c r="I60" s="115">
        <v>16</v>
      </c>
      <c r="J60" s="93" t="s">
        <v>216</v>
      </c>
      <c r="K60" s="93" t="s">
        <v>104</v>
      </c>
      <c r="L60" s="285" t="s">
        <v>218</v>
      </c>
      <c r="M60" s="223">
        <f>H60-I60</f>
        <v>59</v>
      </c>
      <c r="N60" s="135"/>
      <c r="O60" s="1824">
        <v>16</v>
      </c>
      <c r="P60" s="1689"/>
      <c r="Q60" s="175"/>
      <c r="R60" s="1684"/>
      <c r="S60" s="1685"/>
      <c r="T60" s="135"/>
      <c r="U60" s="93"/>
      <c r="V60" s="94"/>
      <c r="W60" s="65"/>
      <c r="X60" s="556"/>
      <c r="Y60" s="556"/>
      <c r="Z60" s="13">
        <v>20</v>
      </c>
      <c r="AA60" s="13">
        <v>8</v>
      </c>
    </row>
    <row r="61" spans="1:25" s="13" customFormat="1" ht="16.5" thickBot="1">
      <c r="A61" s="1690" t="s">
        <v>117</v>
      </c>
      <c r="B61" s="1691"/>
      <c r="C61" s="188"/>
      <c r="D61" s="188"/>
      <c r="E61" s="189"/>
      <c r="F61" s="190"/>
      <c r="G61" s="214">
        <f>G34+G28+G55+G37+G44+G47+G48+G49+G52+G58</f>
        <v>43.5</v>
      </c>
      <c r="H61" s="509">
        <f>H34+H28+H55+H44+H48+H37+H47+H49+H52+H58</f>
        <v>1305</v>
      </c>
      <c r="I61" s="509">
        <f>I34+I28+I55+I44+I48+I37+I47+I49+I52+I58</f>
        <v>122</v>
      </c>
      <c r="J61" s="632" t="s">
        <v>221</v>
      </c>
      <c r="K61" s="632" t="s">
        <v>222</v>
      </c>
      <c r="L61" s="632" t="s">
        <v>223</v>
      </c>
      <c r="M61" s="510">
        <f>M34+M28+M55+M44+M37+M47+M48+M49+M52+M58</f>
        <v>971</v>
      </c>
      <c r="N61" s="511" t="s">
        <v>283</v>
      </c>
      <c r="O61" s="1825" t="s">
        <v>284</v>
      </c>
      <c r="P61" s="1826"/>
      <c r="Q61" s="512" t="s">
        <v>285</v>
      </c>
      <c r="R61" s="1825"/>
      <c r="S61" s="1826"/>
      <c r="T61" s="511"/>
      <c r="U61" s="632"/>
      <c r="V61" s="631"/>
      <c r="W61" s="513" t="s">
        <v>216</v>
      </c>
      <c r="X61" s="1694"/>
      <c r="Y61" s="1695"/>
    </row>
    <row r="62" spans="1:25" s="13" customFormat="1" ht="16.5" thickBot="1">
      <c r="A62" s="1690" t="s">
        <v>118</v>
      </c>
      <c r="B62" s="1691"/>
      <c r="C62" s="188"/>
      <c r="D62" s="188"/>
      <c r="E62" s="198"/>
      <c r="F62" s="199"/>
      <c r="G62" s="215">
        <f>G31+G33+G27+G54+G43+G36+G46+G51+G57+G41</f>
        <v>25</v>
      </c>
      <c r="H62" s="215">
        <f>H31+H33+H27+H54+H43+H36+H46+H51+H57+H41</f>
        <v>750</v>
      </c>
      <c r="I62" s="200"/>
      <c r="J62" s="633"/>
      <c r="K62" s="633"/>
      <c r="L62" s="633"/>
      <c r="M62" s="201"/>
      <c r="N62" s="202"/>
      <c r="O62" s="1696"/>
      <c r="P62" s="1697"/>
      <c r="Q62" s="194"/>
      <c r="R62" s="1698"/>
      <c r="S62" s="1699"/>
      <c r="T62" s="193"/>
      <c r="U62" s="191"/>
      <c r="V62" s="195"/>
      <c r="W62" s="196"/>
      <c r="X62" s="1700"/>
      <c r="Y62" s="1699"/>
    </row>
    <row r="63" spans="1:25" s="13" customFormat="1" ht="16.5" thickBot="1">
      <c r="A63" s="1701" t="s">
        <v>136</v>
      </c>
      <c r="B63" s="1702"/>
      <c r="C63" s="176"/>
      <c r="D63" s="176"/>
      <c r="E63" s="177"/>
      <c r="F63" s="178"/>
      <c r="G63" s="216">
        <f>G31+G32+G26+G48+G53+G35+G40+G45+G49+G50+G56</f>
        <v>68.5</v>
      </c>
      <c r="H63" s="216">
        <f>H31+H32+H26+H48+H53+H35+H40+H45+H49+H50+H56</f>
        <v>2055</v>
      </c>
      <c r="I63" s="179"/>
      <c r="J63" s="180"/>
      <c r="K63" s="180"/>
      <c r="L63" s="180"/>
      <c r="M63" s="181"/>
      <c r="N63" s="182"/>
      <c r="O63" s="1696"/>
      <c r="P63" s="1697"/>
      <c r="Q63" s="183"/>
      <c r="R63" s="1698"/>
      <c r="S63" s="1699"/>
      <c r="T63" s="184"/>
      <c r="U63" s="185"/>
      <c r="V63" s="186"/>
      <c r="W63" s="187"/>
      <c r="X63" s="557"/>
      <c r="Y63" s="558"/>
    </row>
    <row r="64" spans="1:25" s="13" customFormat="1" ht="15.75">
      <c r="A64" s="1703" t="s">
        <v>168</v>
      </c>
      <c r="B64" s="1703"/>
      <c r="C64" s="1703"/>
      <c r="D64" s="1703"/>
      <c r="E64" s="1703"/>
      <c r="F64" s="1703"/>
      <c r="G64" s="1703"/>
      <c r="H64" s="1703"/>
      <c r="I64" s="1703"/>
      <c r="J64" s="1703"/>
      <c r="K64" s="1703"/>
      <c r="L64" s="1703"/>
      <c r="M64" s="1703"/>
      <c r="N64" s="1703"/>
      <c r="O64" s="1703"/>
      <c r="P64" s="1703"/>
      <c r="Q64" s="1703"/>
      <c r="R64" s="1703"/>
      <c r="S64" s="1703"/>
      <c r="T64" s="1703"/>
      <c r="U64" s="1703"/>
      <c r="V64" s="1703"/>
      <c r="W64" s="66"/>
      <c r="X64" s="57"/>
      <c r="Y64" s="57"/>
    </row>
    <row r="65" spans="1:25" s="13" customFormat="1" ht="15.75">
      <c r="A65" s="19" t="s">
        <v>137</v>
      </c>
      <c r="B65" s="68" t="s">
        <v>60</v>
      </c>
      <c r="C65" s="27"/>
      <c r="D65" s="26"/>
      <c r="E65" s="15"/>
      <c r="F65" s="18"/>
      <c r="G65" s="587">
        <v>8</v>
      </c>
      <c r="H65" s="29">
        <f aca="true" t="shared" si="3" ref="H65:H81">G65*30</f>
        <v>240</v>
      </c>
      <c r="I65" s="29"/>
      <c r="J65" s="19"/>
      <c r="K65" s="19"/>
      <c r="L65" s="19"/>
      <c r="M65" s="131"/>
      <c r="N65" s="129"/>
      <c r="O65" s="1680"/>
      <c r="P65" s="1681"/>
      <c r="Q65" s="149"/>
      <c r="R65" s="1682"/>
      <c r="S65" s="1686"/>
      <c r="T65" s="32"/>
      <c r="U65" s="34"/>
      <c r="V65" s="54"/>
      <c r="W65" s="155"/>
      <c r="X65" s="57"/>
      <c r="Y65" s="57"/>
    </row>
    <row r="66" spans="1:25" s="13" customFormat="1" ht="15.75">
      <c r="A66" s="19"/>
      <c r="B66" s="25" t="s">
        <v>45</v>
      </c>
      <c r="C66" s="27"/>
      <c r="D66" s="26"/>
      <c r="E66" s="15"/>
      <c r="F66" s="18"/>
      <c r="G66" s="587">
        <v>3</v>
      </c>
      <c r="H66" s="29">
        <f t="shared" si="3"/>
        <v>90</v>
      </c>
      <c r="I66" s="29"/>
      <c r="J66" s="19"/>
      <c r="K66" s="19"/>
      <c r="L66" s="19"/>
      <c r="M66" s="131"/>
      <c r="N66" s="129"/>
      <c r="O66" s="1680"/>
      <c r="P66" s="1681"/>
      <c r="Q66" s="149"/>
      <c r="R66" s="1682"/>
      <c r="S66" s="1686"/>
      <c r="T66" s="32"/>
      <c r="U66" s="19"/>
      <c r="V66" s="36"/>
      <c r="W66" s="155"/>
      <c r="X66" s="57"/>
      <c r="Y66" s="57"/>
    </row>
    <row r="67" spans="1:25" s="13" customFormat="1" ht="15.75">
      <c r="A67" s="19"/>
      <c r="B67" s="99" t="s">
        <v>46</v>
      </c>
      <c r="C67" s="27"/>
      <c r="D67" s="26"/>
      <c r="E67" s="15"/>
      <c r="F67" s="18"/>
      <c r="G67" s="588">
        <v>5</v>
      </c>
      <c r="H67" s="96">
        <f>G67*30</f>
        <v>150</v>
      </c>
      <c r="I67" s="96">
        <v>16</v>
      </c>
      <c r="J67" s="95" t="s">
        <v>220</v>
      </c>
      <c r="K67" s="95"/>
      <c r="L67" s="95" t="s">
        <v>224</v>
      </c>
      <c r="M67" s="132">
        <f>H67-I67</f>
        <v>134</v>
      </c>
      <c r="N67" s="129"/>
      <c r="O67" s="1680"/>
      <c r="P67" s="1681"/>
      <c r="Q67" s="149"/>
      <c r="R67" s="1682"/>
      <c r="S67" s="1686"/>
      <c r="T67" s="32"/>
      <c r="U67" s="19"/>
      <c r="V67" s="36"/>
      <c r="W67" s="155"/>
      <c r="X67" s="57"/>
      <c r="Y67" s="57"/>
    </row>
    <row r="68" spans="1:25" s="13" customFormat="1" ht="15.75">
      <c r="A68" s="19" t="s">
        <v>138</v>
      </c>
      <c r="B68" s="25" t="s">
        <v>46</v>
      </c>
      <c r="C68" s="26">
        <v>3</v>
      </c>
      <c r="D68" s="26"/>
      <c r="E68" s="15"/>
      <c r="F68" s="18"/>
      <c r="G68" s="587">
        <v>4</v>
      </c>
      <c r="H68" s="29">
        <f t="shared" si="3"/>
        <v>120</v>
      </c>
      <c r="I68" s="80">
        <v>12</v>
      </c>
      <c r="J68" s="74" t="s">
        <v>220</v>
      </c>
      <c r="K68" s="74"/>
      <c r="L68" s="74" t="s">
        <v>108</v>
      </c>
      <c r="M68" s="131">
        <f>H68-I68</f>
        <v>108</v>
      </c>
      <c r="N68" s="129"/>
      <c r="O68" s="1680"/>
      <c r="P68" s="1681"/>
      <c r="Q68" s="47" t="s">
        <v>49</v>
      </c>
      <c r="R68" s="1682"/>
      <c r="S68" s="1686"/>
      <c r="T68" s="32"/>
      <c r="U68" s="19"/>
      <c r="V68" s="36"/>
      <c r="W68" s="155"/>
      <c r="X68" s="57"/>
      <c r="Y68" s="57"/>
    </row>
    <row r="69" spans="1:25" s="13" customFormat="1" ht="15.75">
      <c r="A69" s="19" t="s">
        <v>139</v>
      </c>
      <c r="B69" s="68" t="s">
        <v>61</v>
      </c>
      <c r="C69" s="27"/>
      <c r="D69" s="26"/>
      <c r="E69" s="15">
        <v>4</v>
      </c>
      <c r="F69" s="18"/>
      <c r="G69" s="587">
        <v>1</v>
      </c>
      <c r="H69" s="29">
        <f t="shared" si="3"/>
        <v>30</v>
      </c>
      <c r="I69" s="29">
        <v>4</v>
      </c>
      <c r="J69" s="19"/>
      <c r="K69" s="19"/>
      <c r="L69" s="19" t="s">
        <v>55</v>
      </c>
      <c r="M69" s="131">
        <f>H69-I69</f>
        <v>26</v>
      </c>
      <c r="N69" s="129"/>
      <c r="O69" s="1680"/>
      <c r="P69" s="1681"/>
      <c r="Q69" s="149"/>
      <c r="R69" s="1682" t="s">
        <v>48</v>
      </c>
      <c r="S69" s="1686"/>
      <c r="T69" s="32"/>
      <c r="U69" s="19"/>
      <c r="V69" s="36"/>
      <c r="W69" s="155"/>
      <c r="X69" s="57"/>
      <c r="Y69" s="57"/>
    </row>
    <row r="70" spans="1:25" s="107" customFormat="1" ht="16.5" customHeight="1">
      <c r="A70" s="19" t="s">
        <v>140</v>
      </c>
      <c r="B70" s="25" t="s">
        <v>80</v>
      </c>
      <c r="C70" s="27"/>
      <c r="D70" s="27"/>
      <c r="E70" s="15"/>
      <c r="F70" s="28"/>
      <c r="G70" s="589">
        <v>3.5</v>
      </c>
      <c r="H70" s="108">
        <f>G70*30</f>
        <v>105</v>
      </c>
      <c r="I70" s="29"/>
      <c r="J70" s="19"/>
      <c r="K70" s="19"/>
      <c r="L70" s="19"/>
      <c r="M70" s="130"/>
      <c r="N70" s="129"/>
      <c r="O70" s="1680"/>
      <c r="P70" s="1681"/>
      <c r="Q70" s="129"/>
      <c r="R70" s="1680"/>
      <c r="S70" s="1687"/>
      <c r="T70" s="19"/>
      <c r="U70" s="19"/>
      <c r="V70" s="36"/>
      <c r="W70" s="155"/>
      <c r="X70" s="57"/>
      <c r="Y70" s="57"/>
    </row>
    <row r="71" spans="1:25" s="107" customFormat="1" ht="16.5" thickBot="1">
      <c r="A71" s="19"/>
      <c r="B71" s="25" t="s">
        <v>45</v>
      </c>
      <c r="C71" s="27"/>
      <c r="D71" s="27"/>
      <c r="E71" s="15"/>
      <c r="F71" s="28"/>
      <c r="G71" s="590">
        <v>1</v>
      </c>
      <c r="H71" s="226">
        <f>G71*30</f>
        <v>30</v>
      </c>
      <c r="I71" s="115"/>
      <c r="J71" s="93"/>
      <c r="K71" s="93"/>
      <c r="L71" s="93"/>
      <c r="M71" s="227"/>
      <c r="N71" s="129"/>
      <c r="O71" s="1680"/>
      <c r="P71" s="1681"/>
      <c r="Q71" s="129"/>
      <c r="R71" s="1680"/>
      <c r="S71" s="1687"/>
      <c r="T71" s="19"/>
      <c r="U71" s="19"/>
      <c r="V71" s="36"/>
      <c r="W71" s="155"/>
      <c r="X71" s="57"/>
      <c r="Y71" s="57"/>
    </row>
    <row r="72" spans="1:25" s="107" customFormat="1" ht="16.5" thickBot="1">
      <c r="A72" s="19" t="s">
        <v>141</v>
      </c>
      <c r="B72" s="99" t="s">
        <v>46</v>
      </c>
      <c r="C72" s="26">
        <v>6</v>
      </c>
      <c r="D72" s="27"/>
      <c r="E72" s="15"/>
      <c r="F72" s="102"/>
      <c r="G72" s="591">
        <v>2.5</v>
      </c>
      <c r="H72" s="228">
        <f>G72*30</f>
        <v>75</v>
      </c>
      <c r="I72" s="229">
        <v>12</v>
      </c>
      <c r="J72" s="170" t="s">
        <v>220</v>
      </c>
      <c r="K72" s="170"/>
      <c r="L72" s="170" t="s">
        <v>108</v>
      </c>
      <c r="M72" s="192">
        <f>H72-I72</f>
        <v>63</v>
      </c>
      <c r="N72" s="129"/>
      <c r="O72" s="1680"/>
      <c r="P72" s="1681"/>
      <c r="Q72" s="129"/>
      <c r="R72" s="1680"/>
      <c r="S72" s="1687"/>
      <c r="T72" s="19"/>
      <c r="U72" s="19"/>
      <c r="V72" s="36"/>
      <c r="W72" s="155"/>
      <c r="X72" s="559" t="s">
        <v>49</v>
      </c>
      <c r="Y72" s="559"/>
    </row>
    <row r="73" spans="1:25" s="13" customFormat="1" ht="31.5" customHeight="1" hidden="1">
      <c r="A73" s="19" t="s">
        <v>142</v>
      </c>
      <c r="B73" s="25" t="s">
        <v>66</v>
      </c>
      <c r="C73" s="27"/>
      <c r="D73" s="26"/>
      <c r="E73" s="15"/>
      <c r="F73" s="18"/>
      <c r="G73" s="592">
        <v>3</v>
      </c>
      <c r="H73" s="164">
        <f t="shared" si="3"/>
        <v>90</v>
      </c>
      <c r="I73" s="164"/>
      <c r="J73" s="91"/>
      <c r="K73" s="91"/>
      <c r="L73" s="91"/>
      <c r="M73" s="165"/>
      <c r="N73" s="129"/>
      <c r="O73" s="1680"/>
      <c r="P73" s="1681"/>
      <c r="Q73" s="149"/>
      <c r="R73" s="1680"/>
      <c r="S73" s="1687"/>
      <c r="T73" s="32"/>
      <c r="U73" s="19"/>
      <c r="V73" s="36"/>
      <c r="W73" s="155"/>
      <c r="X73" s="57"/>
      <c r="Y73" s="57"/>
    </row>
    <row r="74" spans="1:25" s="13" customFormat="1" ht="15.75" hidden="1">
      <c r="A74" s="19"/>
      <c r="B74" s="25" t="s">
        <v>45</v>
      </c>
      <c r="C74" s="27"/>
      <c r="D74" s="26"/>
      <c r="E74" s="15"/>
      <c r="F74" s="18"/>
      <c r="G74" s="587"/>
      <c r="H74" s="29"/>
      <c r="I74" s="29"/>
      <c r="J74" s="19"/>
      <c r="K74" s="19"/>
      <c r="L74" s="19"/>
      <c r="M74" s="131"/>
      <c r="N74" s="129"/>
      <c r="O74" s="1680"/>
      <c r="P74" s="1681"/>
      <c r="Q74" s="149"/>
      <c r="R74" s="1680"/>
      <c r="S74" s="1687"/>
      <c r="T74" s="32"/>
      <c r="U74" s="19"/>
      <c r="V74" s="36"/>
      <c r="W74" s="155"/>
      <c r="X74" s="57"/>
      <c r="Y74" s="57"/>
    </row>
    <row r="75" spans="1:25" s="13" customFormat="1" ht="15.75">
      <c r="A75" s="19" t="s">
        <v>142</v>
      </c>
      <c r="B75" s="25" t="s">
        <v>66</v>
      </c>
      <c r="C75" s="27"/>
      <c r="D75" s="26">
        <v>3</v>
      </c>
      <c r="E75" s="15"/>
      <c r="F75" s="18"/>
      <c r="G75" s="588">
        <v>3</v>
      </c>
      <c r="H75" s="96">
        <f t="shared" si="3"/>
        <v>90</v>
      </c>
      <c r="I75" s="96">
        <v>6</v>
      </c>
      <c r="J75" s="95" t="s">
        <v>105</v>
      </c>
      <c r="K75" s="95"/>
      <c r="L75" s="100" t="s">
        <v>108</v>
      </c>
      <c r="M75" s="132">
        <f>H75-I75</f>
        <v>84</v>
      </c>
      <c r="N75" s="129"/>
      <c r="O75" s="1680"/>
      <c r="P75" s="1681"/>
      <c r="Q75" s="35" t="s">
        <v>106</v>
      </c>
      <c r="R75" s="1680"/>
      <c r="S75" s="1687"/>
      <c r="T75" s="32"/>
      <c r="U75" s="23"/>
      <c r="V75" s="36"/>
      <c r="W75" s="155"/>
      <c r="X75" s="57"/>
      <c r="Y75" s="57"/>
    </row>
    <row r="76" spans="1:25" s="13" customFormat="1" ht="30.75" customHeight="1">
      <c r="A76" s="19" t="s">
        <v>143</v>
      </c>
      <c r="B76" s="25" t="s">
        <v>67</v>
      </c>
      <c r="C76" s="26"/>
      <c r="D76" s="26"/>
      <c r="E76" s="15"/>
      <c r="F76" s="38"/>
      <c r="G76" s="593">
        <v>9.5</v>
      </c>
      <c r="H76" s="29">
        <f t="shared" si="3"/>
        <v>285</v>
      </c>
      <c r="I76" s="29"/>
      <c r="J76" s="29"/>
      <c r="K76" s="19"/>
      <c r="L76" s="19"/>
      <c r="M76" s="131"/>
      <c r="N76" s="129"/>
      <c r="O76" s="1680"/>
      <c r="P76" s="1681"/>
      <c r="Q76" s="149"/>
      <c r="R76" s="1680"/>
      <c r="S76" s="1687"/>
      <c r="T76" s="32"/>
      <c r="U76" s="19"/>
      <c r="V76" s="36"/>
      <c r="W76" s="157"/>
      <c r="X76" s="57"/>
      <c r="Y76" s="57"/>
    </row>
    <row r="77" spans="1:25" s="13" customFormat="1" ht="19.5" customHeight="1">
      <c r="A77" s="19"/>
      <c r="B77" s="25" t="s">
        <v>45</v>
      </c>
      <c r="C77" s="26"/>
      <c r="D77" s="26"/>
      <c r="E77" s="15"/>
      <c r="F77" s="38"/>
      <c r="G77" s="593">
        <v>1</v>
      </c>
      <c r="H77" s="29">
        <f t="shared" si="3"/>
        <v>30</v>
      </c>
      <c r="I77" s="29"/>
      <c r="J77" s="29"/>
      <c r="K77" s="19"/>
      <c r="L77" s="19"/>
      <c r="M77" s="131"/>
      <c r="N77" s="129"/>
      <c r="O77" s="1680"/>
      <c r="P77" s="1681"/>
      <c r="Q77" s="149"/>
      <c r="R77" s="1680"/>
      <c r="S77" s="1687"/>
      <c r="T77" s="32"/>
      <c r="U77" s="19"/>
      <c r="V77" s="36"/>
      <c r="W77" s="157"/>
      <c r="X77" s="57"/>
      <c r="Y77" s="57"/>
    </row>
    <row r="78" spans="1:25" s="13" customFormat="1" ht="17.25" customHeight="1" thickBot="1">
      <c r="A78" s="19"/>
      <c r="B78" s="99" t="s">
        <v>46</v>
      </c>
      <c r="C78" s="26"/>
      <c r="D78" s="26"/>
      <c r="E78" s="15"/>
      <c r="F78" s="38"/>
      <c r="G78" s="594">
        <v>8.5</v>
      </c>
      <c r="H78" s="96">
        <f t="shared" si="3"/>
        <v>255</v>
      </c>
      <c r="I78" s="96">
        <v>24</v>
      </c>
      <c r="J78" s="111" t="s">
        <v>217</v>
      </c>
      <c r="K78" s="111"/>
      <c r="L78" s="111" t="s">
        <v>225</v>
      </c>
      <c r="M78" s="132">
        <f>H78-I78</f>
        <v>231</v>
      </c>
      <c r="N78" s="129"/>
      <c r="O78" s="1680"/>
      <c r="P78" s="1681"/>
      <c r="Q78" s="149"/>
      <c r="R78" s="1680"/>
      <c r="S78" s="1687"/>
      <c r="T78" s="32"/>
      <c r="U78" s="19"/>
      <c r="V78" s="36"/>
      <c r="W78" s="157"/>
      <c r="X78" s="57"/>
      <c r="Y78" s="57"/>
    </row>
    <row r="79" spans="1:25" s="13" customFormat="1" ht="20.25" customHeight="1" thickBot="1">
      <c r="A79" s="19" t="s">
        <v>144</v>
      </c>
      <c r="B79" s="25" t="s">
        <v>46</v>
      </c>
      <c r="C79" s="26"/>
      <c r="D79" s="26">
        <v>2</v>
      </c>
      <c r="E79" s="15"/>
      <c r="F79" s="38"/>
      <c r="G79" s="593">
        <v>5.5</v>
      </c>
      <c r="H79" s="29">
        <f t="shared" si="3"/>
        <v>165</v>
      </c>
      <c r="I79" s="229">
        <v>12</v>
      </c>
      <c r="J79" s="170" t="s">
        <v>220</v>
      </c>
      <c r="K79" s="170"/>
      <c r="L79" s="170" t="s">
        <v>108</v>
      </c>
      <c r="M79" s="131">
        <f>H79-I79</f>
        <v>153</v>
      </c>
      <c r="N79" s="129"/>
      <c r="O79" s="1682" t="s">
        <v>49</v>
      </c>
      <c r="P79" s="1683"/>
      <c r="Q79" s="149"/>
      <c r="R79" s="1680"/>
      <c r="S79" s="1687"/>
      <c r="T79" s="32"/>
      <c r="U79" s="19"/>
      <c r="V79" s="36"/>
      <c r="W79" s="157"/>
      <c r="X79" s="57"/>
      <c r="Y79" s="57"/>
    </row>
    <row r="80" spans="1:25" s="13" customFormat="1" ht="20.25" customHeight="1" thickBot="1">
      <c r="A80" s="19" t="s">
        <v>165</v>
      </c>
      <c r="B80" s="25" t="s">
        <v>46</v>
      </c>
      <c r="C80" s="26">
        <v>3</v>
      </c>
      <c r="D80" s="26"/>
      <c r="E80" s="15"/>
      <c r="F80" s="38"/>
      <c r="G80" s="593">
        <v>3</v>
      </c>
      <c r="H80" s="29">
        <f t="shared" si="3"/>
        <v>90</v>
      </c>
      <c r="I80" s="229">
        <v>12</v>
      </c>
      <c r="J80" s="170" t="s">
        <v>220</v>
      </c>
      <c r="K80" s="170"/>
      <c r="L80" s="170" t="s">
        <v>108</v>
      </c>
      <c r="M80" s="131">
        <f>H80-I80</f>
        <v>78</v>
      </c>
      <c r="N80" s="129"/>
      <c r="O80" s="1680"/>
      <c r="P80" s="1681"/>
      <c r="Q80" s="152" t="s">
        <v>49</v>
      </c>
      <c r="R80" s="1680"/>
      <c r="S80" s="1687"/>
      <c r="T80" s="21"/>
      <c r="U80" s="19"/>
      <c r="V80" s="36"/>
      <c r="W80" s="390"/>
      <c r="X80" s="57"/>
      <c r="Y80" s="57"/>
    </row>
    <row r="81" spans="1:25" s="13" customFormat="1" ht="17.25" customHeight="1">
      <c r="A81" s="19" t="s">
        <v>145</v>
      </c>
      <c r="B81" s="68" t="s">
        <v>68</v>
      </c>
      <c r="C81" s="26"/>
      <c r="D81" s="27"/>
      <c r="E81" s="15"/>
      <c r="F81" s="18"/>
      <c r="G81" s="587">
        <v>8</v>
      </c>
      <c r="H81" s="391">
        <f t="shared" si="3"/>
        <v>240</v>
      </c>
      <c r="I81" s="392"/>
      <c r="J81" s="393"/>
      <c r="K81" s="391"/>
      <c r="L81" s="393"/>
      <c r="M81" s="394"/>
      <c r="N81" s="395"/>
      <c r="O81" s="1680"/>
      <c r="P81" s="1681"/>
      <c r="Q81" s="396"/>
      <c r="R81" s="1680"/>
      <c r="S81" s="1687"/>
      <c r="T81" s="397"/>
      <c r="U81" s="397"/>
      <c r="V81" s="398"/>
      <c r="W81" s="390"/>
      <c r="X81" s="57"/>
      <c r="Y81" s="57"/>
    </row>
    <row r="82" spans="1:25" s="13" customFormat="1" ht="78.75" customHeight="1" hidden="1">
      <c r="A82" s="19" t="s">
        <v>44</v>
      </c>
      <c r="B82" s="68" t="s">
        <v>69</v>
      </c>
      <c r="C82" s="26"/>
      <c r="D82" s="27"/>
      <c r="E82" s="15">
        <v>13</v>
      </c>
      <c r="F82" s="18">
        <v>1</v>
      </c>
      <c r="G82" s="587"/>
      <c r="H82" s="29">
        <v>36</v>
      </c>
      <c r="I82" s="29">
        <v>16</v>
      </c>
      <c r="J82" s="19"/>
      <c r="K82" s="399"/>
      <c r="L82" s="19" t="s">
        <v>56</v>
      </c>
      <c r="M82" s="394">
        <f>H82-I82</f>
        <v>20</v>
      </c>
      <c r="N82" s="400"/>
      <c r="O82" s="1680"/>
      <c r="P82" s="1681"/>
      <c r="Q82" s="47"/>
      <c r="R82" s="1680"/>
      <c r="S82" s="1687"/>
      <c r="T82" s="32" t="s">
        <v>56</v>
      </c>
      <c r="U82" s="32"/>
      <c r="V82" s="36"/>
      <c r="W82" s="144"/>
      <c r="X82" s="57"/>
      <c r="Y82" s="57"/>
    </row>
    <row r="83" spans="1:25" s="13" customFormat="1" ht="15.75">
      <c r="A83" s="19"/>
      <c r="B83" s="68" t="s">
        <v>45</v>
      </c>
      <c r="C83" s="26"/>
      <c r="D83" s="27"/>
      <c r="E83" s="15"/>
      <c r="F83" s="18"/>
      <c r="G83" s="587">
        <v>1</v>
      </c>
      <c r="H83" s="29">
        <f aca="true" t="shared" si="4" ref="H83:H94">G83*30</f>
        <v>30</v>
      </c>
      <c r="I83" s="29"/>
      <c r="J83" s="19"/>
      <c r="K83" s="399"/>
      <c r="L83" s="19"/>
      <c r="M83" s="394"/>
      <c r="N83" s="400"/>
      <c r="O83" s="1680"/>
      <c r="P83" s="1681"/>
      <c r="Q83" s="47"/>
      <c r="R83" s="1680"/>
      <c r="S83" s="1687"/>
      <c r="T83" s="32"/>
      <c r="U83" s="32"/>
      <c r="V83" s="36"/>
      <c r="W83" s="144"/>
      <c r="X83" s="57"/>
      <c r="Y83" s="57"/>
    </row>
    <row r="84" spans="1:25" s="13" customFormat="1" ht="16.5" thickBot="1">
      <c r="A84" s="19"/>
      <c r="B84" s="109" t="s">
        <v>46</v>
      </c>
      <c r="C84" s="110"/>
      <c r="D84" s="111"/>
      <c r="E84" s="41"/>
      <c r="F84" s="22"/>
      <c r="G84" s="588">
        <v>7</v>
      </c>
      <c r="H84" s="96">
        <f t="shared" si="4"/>
        <v>210</v>
      </c>
      <c r="I84" s="96">
        <v>16</v>
      </c>
      <c r="J84" s="95" t="s">
        <v>54</v>
      </c>
      <c r="K84" s="401"/>
      <c r="L84" s="95" t="s">
        <v>54</v>
      </c>
      <c r="M84" s="402">
        <f>H84-I84</f>
        <v>194</v>
      </c>
      <c r="N84" s="400"/>
      <c r="O84" s="1680"/>
      <c r="P84" s="1681"/>
      <c r="Q84" s="47"/>
      <c r="R84" s="1680"/>
      <c r="S84" s="1687"/>
      <c r="T84" s="32"/>
      <c r="U84" s="32"/>
      <c r="V84" s="36"/>
      <c r="W84" s="144"/>
      <c r="X84" s="57"/>
      <c r="Y84" s="57"/>
    </row>
    <row r="85" spans="1:25" s="13" customFormat="1" ht="16.5" thickBot="1">
      <c r="A85" s="19" t="s">
        <v>166</v>
      </c>
      <c r="B85" s="68" t="s">
        <v>46</v>
      </c>
      <c r="C85" s="26">
        <v>4</v>
      </c>
      <c r="D85" s="27"/>
      <c r="E85" s="15"/>
      <c r="F85" s="18"/>
      <c r="G85" s="587">
        <v>6</v>
      </c>
      <c r="H85" s="29">
        <f t="shared" si="4"/>
        <v>180</v>
      </c>
      <c r="I85" s="229">
        <v>12</v>
      </c>
      <c r="J85" s="170" t="s">
        <v>220</v>
      </c>
      <c r="K85" s="170"/>
      <c r="L85" s="170" t="s">
        <v>108</v>
      </c>
      <c r="M85" s="394">
        <f>H85-I85</f>
        <v>168</v>
      </c>
      <c r="N85" s="400"/>
      <c r="O85" s="1680"/>
      <c r="P85" s="1681"/>
      <c r="Q85" s="47"/>
      <c r="R85" s="1682" t="s">
        <v>49</v>
      </c>
      <c r="S85" s="1683"/>
      <c r="T85" s="32"/>
      <c r="U85" s="32"/>
      <c r="V85" s="36"/>
      <c r="W85" s="144"/>
      <c r="X85" s="57"/>
      <c r="Y85" s="57"/>
    </row>
    <row r="86" spans="1:25" s="13" customFormat="1" ht="16.5" thickBot="1">
      <c r="A86" s="19" t="s">
        <v>172</v>
      </c>
      <c r="B86" s="68" t="s">
        <v>69</v>
      </c>
      <c r="C86" s="26"/>
      <c r="D86" s="27"/>
      <c r="E86" s="15">
        <v>5</v>
      </c>
      <c r="F86" s="73"/>
      <c r="G86" s="587">
        <v>1</v>
      </c>
      <c r="H86" s="80">
        <f t="shared" si="4"/>
        <v>30</v>
      </c>
      <c r="I86" s="29">
        <v>4</v>
      </c>
      <c r="J86" s="19"/>
      <c r="K86" s="399"/>
      <c r="L86" s="19" t="s">
        <v>55</v>
      </c>
      <c r="M86" s="403">
        <f>H86-I86</f>
        <v>26</v>
      </c>
      <c r="N86" s="400"/>
      <c r="O86" s="1680"/>
      <c r="P86" s="1681"/>
      <c r="Q86" s="47"/>
      <c r="R86" s="1682"/>
      <c r="S86" s="1686"/>
      <c r="T86" s="32"/>
      <c r="U86" s="32"/>
      <c r="V86" s="36"/>
      <c r="W86" s="144" t="s">
        <v>48</v>
      </c>
      <c r="X86" s="57"/>
      <c r="Y86" s="57"/>
    </row>
    <row r="87" spans="1:25" s="13" customFormat="1" ht="32.25" thickBot="1">
      <c r="A87" s="19" t="s">
        <v>146</v>
      </c>
      <c r="B87" s="119" t="s">
        <v>94</v>
      </c>
      <c r="C87" s="111"/>
      <c r="D87" s="78">
        <v>6</v>
      </c>
      <c r="E87" s="41"/>
      <c r="F87" s="22"/>
      <c r="G87" s="22">
        <v>3</v>
      </c>
      <c r="H87" s="96">
        <f t="shared" si="4"/>
        <v>90</v>
      </c>
      <c r="I87" s="229">
        <v>12</v>
      </c>
      <c r="J87" s="170" t="s">
        <v>220</v>
      </c>
      <c r="K87" s="170"/>
      <c r="L87" s="170" t="s">
        <v>108</v>
      </c>
      <c r="M87" s="404">
        <f>H87-I87</f>
        <v>78</v>
      </c>
      <c r="N87" s="129"/>
      <c r="O87" s="1680"/>
      <c r="P87" s="1681"/>
      <c r="Q87" s="47"/>
      <c r="R87" s="1682"/>
      <c r="S87" s="1686"/>
      <c r="U87" s="32" t="s">
        <v>56</v>
      </c>
      <c r="V87" s="52"/>
      <c r="W87" s="155"/>
      <c r="X87" s="559" t="s">
        <v>49</v>
      </c>
      <c r="Y87" s="559"/>
    </row>
    <row r="88" spans="1:25" s="13" customFormat="1" ht="15.75">
      <c r="A88" s="19" t="s">
        <v>147</v>
      </c>
      <c r="B88" s="30" t="s">
        <v>70</v>
      </c>
      <c r="C88" s="27"/>
      <c r="D88" s="26"/>
      <c r="E88" s="15"/>
      <c r="F88" s="18"/>
      <c r="G88" s="587">
        <v>10</v>
      </c>
      <c r="H88" s="29">
        <f t="shared" si="4"/>
        <v>300</v>
      </c>
      <c r="I88" s="29"/>
      <c r="J88" s="19"/>
      <c r="K88" s="19"/>
      <c r="L88" s="19"/>
      <c r="M88" s="131"/>
      <c r="N88" s="129"/>
      <c r="O88" s="1680"/>
      <c r="P88" s="1681"/>
      <c r="Q88" s="149"/>
      <c r="R88" s="1682"/>
      <c r="S88" s="1686"/>
      <c r="T88" s="32"/>
      <c r="U88" s="21"/>
      <c r="V88" s="36"/>
      <c r="W88" s="560"/>
      <c r="X88" s="57"/>
      <c r="Y88" s="57"/>
    </row>
    <row r="89" spans="1:25" s="13" customFormat="1" ht="15.75">
      <c r="A89" s="19"/>
      <c r="B89" s="25" t="s">
        <v>45</v>
      </c>
      <c r="C89" s="27"/>
      <c r="D89" s="26"/>
      <c r="E89" s="15"/>
      <c r="F89" s="18"/>
      <c r="G89" s="587">
        <v>4</v>
      </c>
      <c r="H89" s="29">
        <f t="shared" si="4"/>
        <v>120</v>
      </c>
      <c r="I89" s="29"/>
      <c r="J89" s="19"/>
      <c r="K89" s="19"/>
      <c r="L89" s="19"/>
      <c r="M89" s="131"/>
      <c r="N89" s="129"/>
      <c r="O89" s="1680"/>
      <c r="P89" s="1681"/>
      <c r="Q89" s="149"/>
      <c r="R89" s="1682"/>
      <c r="S89" s="1686"/>
      <c r="T89" s="32"/>
      <c r="U89" s="19"/>
      <c r="V89" s="36"/>
      <c r="W89" s="560"/>
      <c r="X89" s="57"/>
      <c r="Y89" s="57"/>
    </row>
    <row r="90" spans="1:25" s="13" customFormat="1" ht="15.75">
      <c r="A90" s="19"/>
      <c r="B90" s="99" t="s">
        <v>46</v>
      </c>
      <c r="C90" s="111"/>
      <c r="D90" s="110"/>
      <c r="E90" s="41"/>
      <c r="F90" s="22"/>
      <c r="G90" s="588">
        <v>6</v>
      </c>
      <c r="H90" s="96">
        <f t="shared" si="4"/>
        <v>180</v>
      </c>
      <c r="I90" s="96"/>
      <c r="J90" s="95"/>
      <c r="K90" s="95"/>
      <c r="L90" s="95"/>
      <c r="M90" s="132"/>
      <c r="N90" s="129"/>
      <c r="O90" s="1680"/>
      <c r="P90" s="1681"/>
      <c r="Q90" s="149"/>
      <c r="R90" s="1682"/>
      <c r="S90" s="1686"/>
      <c r="T90" s="32"/>
      <c r="U90" s="19"/>
      <c r="V90" s="36"/>
      <c r="W90" s="560"/>
      <c r="X90" s="57"/>
      <c r="Y90" s="57"/>
    </row>
    <row r="91" spans="1:25" s="13" customFormat="1" ht="15.75">
      <c r="A91" s="19"/>
      <c r="B91" s="25" t="s">
        <v>46</v>
      </c>
      <c r="C91" s="27"/>
      <c r="D91" s="26"/>
      <c r="E91" s="15"/>
      <c r="F91" s="18"/>
      <c r="G91" s="587">
        <v>5</v>
      </c>
      <c r="H91" s="29">
        <f t="shared" si="4"/>
        <v>150</v>
      </c>
      <c r="I91" s="29">
        <v>16</v>
      </c>
      <c r="J91" s="19" t="s">
        <v>54</v>
      </c>
      <c r="K91" s="19"/>
      <c r="L91" s="19" t="s">
        <v>54</v>
      </c>
      <c r="M91" s="131">
        <f>H91-I91</f>
        <v>134</v>
      </c>
      <c r="N91" s="122"/>
      <c r="O91" s="1680"/>
      <c r="P91" s="1681"/>
      <c r="Q91" s="149"/>
      <c r="R91" s="1682"/>
      <c r="S91" s="1686"/>
      <c r="T91" s="32"/>
      <c r="U91" s="19"/>
      <c r="V91" s="36"/>
      <c r="W91" s="560"/>
      <c r="X91" s="57"/>
      <c r="Y91" s="57"/>
    </row>
    <row r="92" spans="1:25" s="13" customFormat="1" ht="15.75">
      <c r="A92" s="24" t="s">
        <v>173</v>
      </c>
      <c r="B92" s="25" t="s">
        <v>46</v>
      </c>
      <c r="C92" s="27"/>
      <c r="D92" s="26">
        <v>4</v>
      </c>
      <c r="E92" s="15"/>
      <c r="F92" s="18"/>
      <c r="G92" s="587">
        <v>2.5</v>
      </c>
      <c r="H92" s="29">
        <f t="shared" si="4"/>
        <v>75</v>
      </c>
      <c r="I92" s="29">
        <v>6</v>
      </c>
      <c r="J92" s="19" t="s">
        <v>48</v>
      </c>
      <c r="K92" s="19"/>
      <c r="L92" s="19" t="s">
        <v>218</v>
      </c>
      <c r="M92" s="131">
        <f>H92-I92</f>
        <v>69</v>
      </c>
      <c r="N92" s="129"/>
      <c r="O92" s="1680"/>
      <c r="P92" s="1681"/>
      <c r="Q92" s="149"/>
      <c r="R92" s="1682" t="s">
        <v>106</v>
      </c>
      <c r="S92" s="1686"/>
      <c r="T92" s="21"/>
      <c r="U92" s="19"/>
      <c r="V92" s="36"/>
      <c r="W92" s="561"/>
      <c r="X92" s="57"/>
      <c r="Y92" s="57"/>
    </row>
    <row r="93" spans="1:25" s="13" customFormat="1" ht="15.75">
      <c r="A93" s="285" t="s">
        <v>174</v>
      </c>
      <c r="B93" s="25" t="s">
        <v>46</v>
      </c>
      <c r="C93" s="114">
        <v>5</v>
      </c>
      <c r="D93" s="114"/>
      <c r="E93" s="39"/>
      <c r="F93" s="92"/>
      <c r="G93" s="595">
        <v>2.5</v>
      </c>
      <c r="H93" s="115">
        <f t="shared" si="4"/>
        <v>75</v>
      </c>
      <c r="I93" s="29">
        <v>6</v>
      </c>
      <c r="J93" s="19" t="s">
        <v>48</v>
      </c>
      <c r="K93" s="19"/>
      <c r="L93" s="19" t="s">
        <v>218</v>
      </c>
      <c r="M93" s="141">
        <f>H93-I93</f>
        <v>69</v>
      </c>
      <c r="N93" s="135"/>
      <c r="O93" s="1680"/>
      <c r="P93" s="1681"/>
      <c r="Q93" s="151"/>
      <c r="R93" s="1682"/>
      <c r="S93" s="1686"/>
      <c r="T93" s="40"/>
      <c r="U93" s="93"/>
      <c r="V93" s="94"/>
      <c r="W93" s="36" t="s">
        <v>106</v>
      </c>
      <c r="X93" s="57"/>
      <c r="Y93" s="57"/>
    </row>
    <row r="94" spans="1:25" s="13" customFormat="1" ht="16.5" thickBot="1">
      <c r="A94" s="93" t="s">
        <v>175</v>
      </c>
      <c r="B94" s="376" t="s">
        <v>87</v>
      </c>
      <c r="C94" s="113"/>
      <c r="D94" s="114"/>
      <c r="E94" s="39">
        <v>5</v>
      </c>
      <c r="F94" s="92"/>
      <c r="G94" s="595">
        <v>1</v>
      </c>
      <c r="H94" s="115">
        <f t="shared" si="4"/>
        <v>30</v>
      </c>
      <c r="I94" s="115">
        <v>4</v>
      </c>
      <c r="J94" s="93"/>
      <c r="K94" s="93"/>
      <c r="L94" s="93" t="s">
        <v>55</v>
      </c>
      <c r="M94" s="141">
        <f>H94-I94</f>
        <v>26</v>
      </c>
      <c r="N94" s="135"/>
      <c r="O94" s="1680"/>
      <c r="P94" s="1681"/>
      <c r="Q94" s="151"/>
      <c r="R94" s="1704"/>
      <c r="S94" s="1705"/>
      <c r="T94" s="40"/>
      <c r="U94" s="93"/>
      <c r="V94" s="94"/>
      <c r="W94" s="562" t="s">
        <v>48</v>
      </c>
      <c r="X94" s="57"/>
      <c r="Y94" s="57"/>
    </row>
    <row r="95" spans="1:25" s="13" customFormat="1" ht="15" customHeight="1" thickBot="1">
      <c r="A95" s="1706" t="s">
        <v>117</v>
      </c>
      <c r="B95" s="1706"/>
      <c r="C95" s="596"/>
      <c r="D95" s="597"/>
      <c r="E95" s="598"/>
      <c r="F95" s="599"/>
      <c r="G95" s="600">
        <f>G67+G72+G75+G78+G84+G87+G90</f>
        <v>35</v>
      </c>
      <c r="H95" s="544">
        <f>G95*30</f>
        <v>1050</v>
      </c>
      <c r="I95" s="544">
        <f>I67+I72+I75+I78+I84+I87+I91</f>
        <v>102</v>
      </c>
      <c r="J95" s="545" t="s">
        <v>226</v>
      </c>
      <c r="K95" s="545"/>
      <c r="L95" s="545" t="s">
        <v>227</v>
      </c>
      <c r="M95" s="548">
        <f>M67+M72+M75+M78+M84+M87+M90</f>
        <v>784</v>
      </c>
      <c r="N95" s="545"/>
      <c r="O95" s="1827" t="s">
        <v>49</v>
      </c>
      <c r="P95" s="1828"/>
      <c r="Q95" s="546" t="s">
        <v>241</v>
      </c>
      <c r="R95" s="1827" t="s">
        <v>240</v>
      </c>
      <c r="S95" s="1828"/>
      <c r="T95" s="547"/>
      <c r="U95" s="545"/>
      <c r="V95" s="547"/>
      <c r="W95" s="635" t="s">
        <v>242</v>
      </c>
      <c r="X95" s="563" t="s">
        <v>244</v>
      </c>
      <c r="Y95" s="563"/>
    </row>
    <row r="96" spans="1:25" s="13" customFormat="1" ht="15" customHeight="1" thickBot="1">
      <c r="A96" s="1706" t="s">
        <v>118</v>
      </c>
      <c r="B96" s="1706"/>
      <c r="C96" s="596"/>
      <c r="D96" s="597"/>
      <c r="E96" s="598"/>
      <c r="F96" s="599"/>
      <c r="G96" s="601">
        <f>G66+G71+G74+G77+G83+G89</f>
        <v>10</v>
      </c>
      <c r="H96" s="538">
        <f>G96*30</f>
        <v>300</v>
      </c>
      <c r="I96" s="542"/>
      <c r="J96" s="539"/>
      <c r="K96" s="539"/>
      <c r="L96" s="539"/>
      <c r="M96" s="543"/>
      <c r="N96" s="539"/>
      <c r="O96" s="1709"/>
      <c r="P96" s="1710"/>
      <c r="Q96" s="541"/>
      <c r="R96" s="1711"/>
      <c r="S96" s="1712"/>
      <c r="T96" s="540"/>
      <c r="U96" s="539"/>
      <c r="V96" s="540"/>
      <c r="W96" s="552"/>
      <c r="X96" s="559"/>
      <c r="Y96" s="559"/>
    </row>
    <row r="97" spans="1:25" s="13" customFormat="1" ht="16.5" thickBot="1">
      <c r="A97" s="1706" t="s">
        <v>136</v>
      </c>
      <c r="B97" s="1706"/>
      <c r="C97" s="596"/>
      <c r="D97" s="597"/>
      <c r="E97" s="598"/>
      <c r="F97" s="599"/>
      <c r="G97" s="601">
        <f>G65+G70+G73+G76+G81+G87+G88</f>
        <v>45</v>
      </c>
      <c r="H97" s="538">
        <f>G97*30</f>
        <v>1350</v>
      </c>
      <c r="I97" s="537"/>
      <c r="J97" s="539"/>
      <c r="K97" s="539"/>
      <c r="L97" s="539"/>
      <c r="M97" s="549"/>
      <c r="N97" s="539"/>
      <c r="O97" s="1709"/>
      <c r="P97" s="1710"/>
      <c r="Q97" s="550"/>
      <c r="R97" s="1711"/>
      <c r="S97" s="1712"/>
      <c r="T97" s="540"/>
      <c r="U97" s="539"/>
      <c r="V97" s="540"/>
      <c r="W97" s="564"/>
      <c r="X97" s="565"/>
      <c r="Y97" s="565"/>
    </row>
    <row r="98" spans="1:25" s="13" customFormat="1" ht="15.75">
      <c r="A98" s="1713" t="s">
        <v>169</v>
      </c>
      <c r="B98" s="1714"/>
      <c r="C98" s="1714"/>
      <c r="D98" s="1714"/>
      <c r="E98" s="1714"/>
      <c r="F98" s="1714"/>
      <c r="G98" s="1714"/>
      <c r="H98" s="1714"/>
      <c r="I98" s="1714"/>
      <c r="J98" s="1714"/>
      <c r="K98" s="1714"/>
      <c r="L98" s="1714"/>
      <c r="M98" s="1714"/>
      <c r="N98" s="1714"/>
      <c r="O98" s="1714"/>
      <c r="P98" s="1714"/>
      <c r="Q98" s="1714"/>
      <c r="R98" s="1714"/>
      <c r="S98" s="1714"/>
      <c r="T98" s="1714"/>
      <c r="U98" s="1714"/>
      <c r="V98" s="1714"/>
      <c r="W98" s="1714"/>
      <c r="X98" s="1714"/>
      <c r="Y98" s="1715"/>
    </row>
    <row r="99" spans="1:25" s="13" customFormat="1" ht="15.75" customHeight="1">
      <c r="A99" s="1716" t="s">
        <v>170</v>
      </c>
      <c r="B99" s="1717"/>
      <c r="C99" s="1717"/>
      <c r="D99" s="1717"/>
      <c r="E99" s="1717"/>
      <c r="F99" s="1717"/>
      <c r="G99" s="1717"/>
      <c r="H99" s="1717"/>
      <c r="I99" s="1717"/>
      <c r="J99" s="1717"/>
      <c r="K99" s="1717"/>
      <c r="L99" s="1717"/>
      <c r="M99" s="1717"/>
      <c r="N99" s="1717"/>
      <c r="O99" s="1717"/>
      <c r="P99" s="1717"/>
      <c r="Q99" s="1717"/>
      <c r="R99" s="1717"/>
      <c r="S99" s="1717"/>
      <c r="T99" s="1717"/>
      <c r="U99" s="1717"/>
      <c r="V99" s="1717"/>
      <c r="W99" s="1717"/>
      <c r="X99" s="1717"/>
      <c r="Y99" s="1718"/>
    </row>
    <row r="100" spans="1:25" s="13" customFormat="1" ht="15.75" customHeight="1">
      <c r="A100" s="19" t="s">
        <v>148</v>
      </c>
      <c r="B100" s="68" t="s">
        <v>88</v>
      </c>
      <c r="C100" s="18"/>
      <c r="D100" s="19"/>
      <c r="E100" s="12"/>
      <c r="F100" s="406"/>
      <c r="G100" s="407">
        <v>1.5</v>
      </c>
      <c r="H100" s="18">
        <v>45</v>
      </c>
      <c r="I100" s="408"/>
      <c r="J100" s="18"/>
      <c r="K100" s="18"/>
      <c r="L100" s="18"/>
      <c r="M100" s="409"/>
      <c r="N100" s="123"/>
      <c r="O100" s="1719"/>
      <c r="P100" s="1720"/>
      <c r="Q100" s="123"/>
      <c r="R100" s="1719"/>
      <c r="S100" s="1720"/>
      <c r="T100" s="123"/>
      <c r="U100" s="18"/>
      <c r="V100" s="14"/>
      <c r="W100" s="23"/>
      <c r="X100" s="23"/>
      <c r="Y100" s="23"/>
    </row>
    <row r="101" spans="1:25" s="13" customFormat="1" ht="15.75" customHeight="1">
      <c r="A101" s="19" t="s">
        <v>149</v>
      </c>
      <c r="B101" s="68" t="s">
        <v>89</v>
      </c>
      <c r="C101" s="18"/>
      <c r="D101" s="19"/>
      <c r="E101" s="12"/>
      <c r="F101" s="406"/>
      <c r="G101" s="407">
        <v>1.5</v>
      </c>
      <c r="H101" s="18">
        <v>45</v>
      </c>
      <c r="I101" s="408"/>
      <c r="J101" s="18"/>
      <c r="K101" s="18"/>
      <c r="L101" s="18"/>
      <c r="M101" s="409"/>
      <c r="N101" s="123"/>
      <c r="O101" s="1719"/>
      <c r="P101" s="1720"/>
      <c r="Q101" s="123"/>
      <c r="R101" s="1719"/>
      <c r="S101" s="1720"/>
      <c r="T101" s="123"/>
      <c r="U101" s="18"/>
      <c r="V101" s="14"/>
      <c r="W101" s="23"/>
      <c r="X101" s="23"/>
      <c r="Y101" s="23"/>
    </row>
    <row r="102" spans="1:25" s="13" customFormat="1" ht="15.75" customHeight="1">
      <c r="A102" s="19" t="s">
        <v>150</v>
      </c>
      <c r="B102" s="68" t="s">
        <v>90</v>
      </c>
      <c r="C102" s="18"/>
      <c r="D102" s="19"/>
      <c r="E102" s="12"/>
      <c r="F102" s="406"/>
      <c r="G102" s="407">
        <v>1.5</v>
      </c>
      <c r="H102" s="18">
        <v>45</v>
      </c>
      <c r="I102" s="408"/>
      <c r="J102" s="18"/>
      <c r="K102" s="18"/>
      <c r="L102" s="18"/>
      <c r="M102" s="409"/>
      <c r="N102" s="123"/>
      <c r="O102" s="1719"/>
      <c r="P102" s="1720"/>
      <c r="Q102" s="123"/>
      <c r="R102" s="1719"/>
      <c r="S102" s="1720"/>
      <c r="T102" s="123"/>
      <c r="U102" s="18"/>
      <c r="V102" s="14"/>
      <c r="W102" s="23"/>
      <c r="X102" s="23"/>
      <c r="Y102" s="23"/>
    </row>
    <row r="103" spans="1:25" s="13" customFormat="1" ht="31.5" customHeight="1">
      <c r="A103" s="19" t="s">
        <v>151</v>
      </c>
      <c r="B103" s="68" t="s">
        <v>91</v>
      </c>
      <c r="C103" s="18"/>
      <c r="D103" s="19"/>
      <c r="E103" s="12"/>
      <c r="F103" s="406"/>
      <c r="G103" s="407">
        <v>1</v>
      </c>
      <c r="H103" s="18">
        <v>30</v>
      </c>
      <c r="I103" s="408"/>
      <c r="J103" s="18"/>
      <c r="K103" s="18"/>
      <c r="L103" s="18"/>
      <c r="M103" s="409"/>
      <c r="N103" s="123"/>
      <c r="O103" s="1719"/>
      <c r="P103" s="1720"/>
      <c r="Q103" s="123"/>
      <c r="R103" s="1719"/>
      <c r="S103" s="1720"/>
      <c r="T103" s="123"/>
      <c r="U103" s="18"/>
      <c r="V103" s="126"/>
      <c r="W103" s="146"/>
      <c r="X103" s="23"/>
      <c r="Y103" s="23"/>
    </row>
    <row r="104" spans="1:25" s="13" customFormat="1" ht="15.75" customHeight="1" thickBot="1">
      <c r="A104" s="19" t="s">
        <v>152</v>
      </c>
      <c r="B104" s="68" t="s">
        <v>92</v>
      </c>
      <c r="C104" s="18"/>
      <c r="D104" s="19"/>
      <c r="E104" s="12"/>
      <c r="F104" s="406"/>
      <c r="G104" s="407">
        <v>1</v>
      </c>
      <c r="H104" s="18">
        <v>30</v>
      </c>
      <c r="I104" s="408"/>
      <c r="J104" s="18"/>
      <c r="K104" s="18"/>
      <c r="L104" s="18"/>
      <c r="M104" s="409"/>
      <c r="N104" s="123"/>
      <c r="O104" s="1719"/>
      <c r="P104" s="1720"/>
      <c r="Q104" s="123"/>
      <c r="R104" s="1719"/>
      <c r="S104" s="1720"/>
      <c r="T104" s="18"/>
      <c r="U104" s="18"/>
      <c r="V104" s="126"/>
      <c r="W104" s="146"/>
      <c r="X104" s="23"/>
      <c r="Y104" s="23"/>
    </row>
    <row r="105" spans="1:25" s="13" customFormat="1" ht="21" customHeight="1" thickBot="1">
      <c r="A105" s="1721" t="s">
        <v>171</v>
      </c>
      <c r="B105" s="1722"/>
      <c r="C105" s="1722"/>
      <c r="D105" s="1722"/>
      <c r="E105" s="1722"/>
      <c r="F105" s="1722"/>
      <c r="G105" s="1722"/>
      <c r="H105" s="1722"/>
      <c r="I105" s="1722"/>
      <c r="J105" s="1722"/>
      <c r="K105" s="1722"/>
      <c r="L105" s="1722"/>
      <c r="M105" s="1722"/>
      <c r="N105" s="1722"/>
      <c r="O105" s="1722"/>
      <c r="P105" s="1722"/>
      <c r="Q105" s="1722"/>
      <c r="R105" s="1722"/>
      <c r="S105" s="1722"/>
      <c r="T105" s="1722"/>
      <c r="U105" s="1722"/>
      <c r="V105" s="1722"/>
      <c r="W105" s="1722"/>
      <c r="X105" s="1722"/>
      <c r="Y105" s="1723"/>
    </row>
    <row r="106" spans="1:25" s="63" customFormat="1" ht="31.5" hidden="1">
      <c r="A106" s="36" t="s">
        <v>176</v>
      </c>
      <c r="B106" s="64" t="s">
        <v>86</v>
      </c>
      <c r="C106" s="37"/>
      <c r="D106" s="37"/>
      <c r="E106" s="37"/>
      <c r="F106" s="36"/>
      <c r="G106" s="602">
        <v>5.5</v>
      </c>
      <c r="H106" s="97">
        <f aca="true" t="shared" si="5" ref="H106:H123">G106*30</f>
        <v>165</v>
      </c>
      <c r="I106" s="37"/>
      <c r="J106" s="37"/>
      <c r="K106" s="37"/>
      <c r="L106" s="37"/>
      <c r="M106" s="137"/>
      <c r="N106" s="134"/>
      <c r="O106" s="1724"/>
      <c r="P106" s="1725"/>
      <c r="Q106" s="134"/>
      <c r="R106" s="1724"/>
      <c r="S106" s="1726"/>
      <c r="T106" s="60"/>
      <c r="U106" s="37"/>
      <c r="V106" s="61"/>
      <c r="W106" s="153"/>
      <c r="X106" s="62"/>
      <c r="Y106" s="62"/>
    </row>
    <row r="107" spans="1:25" s="63" customFormat="1" ht="15.75" hidden="1">
      <c r="A107" s="36"/>
      <c r="B107" s="37" t="s">
        <v>45</v>
      </c>
      <c r="C107" s="37"/>
      <c r="D107" s="37"/>
      <c r="E107" s="36"/>
      <c r="F107" s="36"/>
      <c r="G107" s="602"/>
      <c r="H107" s="97"/>
      <c r="I107" s="97"/>
      <c r="J107" s="36"/>
      <c r="K107" s="36"/>
      <c r="L107" s="36"/>
      <c r="M107" s="138"/>
      <c r="N107" s="134"/>
      <c r="O107" s="1682"/>
      <c r="P107" s="1683"/>
      <c r="Q107" s="134"/>
      <c r="R107" s="1682"/>
      <c r="S107" s="1727"/>
      <c r="T107" s="60"/>
      <c r="U107" s="37"/>
      <c r="V107" s="61"/>
      <c r="W107" s="154"/>
      <c r="X107" s="62"/>
      <c r="Y107" s="62"/>
    </row>
    <row r="108" spans="1:25" s="63" customFormat="1" ht="31.5">
      <c r="A108" s="36" t="s">
        <v>176</v>
      </c>
      <c r="B108" s="64" t="s">
        <v>86</v>
      </c>
      <c r="C108" s="37"/>
      <c r="D108" s="37"/>
      <c r="E108" s="36"/>
      <c r="F108" s="36"/>
      <c r="G108" s="603">
        <v>5.5</v>
      </c>
      <c r="H108" s="104">
        <f t="shared" si="5"/>
        <v>165</v>
      </c>
      <c r="I108" s="104"/>
      <c r="J108" s="103"/>
      <c r="K108" s="103"/>
      <c r="L108" s="103"/>
      <c r="M108" s="139"/>
      <c r="N108" s="134"/>
      <c r="O108" s="1682"/>
      <c r="P108" s="1683"/>
      <c r="Q108" s="134"/>
      <c r="R108" s="1682"/>
      <c r="S108" s="1727"/>
      <c r="T108" s="60"/>
      <c r="U108" s="37"/>
      <c r="V108" s="61"/>
      <c r="W108" s="154"/>
      <c r="X108" s="62"/>
      <c r="Y108" s="62"/>
    </row>
    <row r="109" spans="1:25" s="63" customFormat="1" ht="15.75">
      <c r="A109" s="36" t="s">
        <v>177</v>
      </c>
      <c r="B109" s="37" t="s">
        <v>46</v>
      </c>
      <c r="C109" s="37"/>
      <c r="D109" s="48">
        <v>5</v>
      </c>
      <c r="E109" s="36"/>
      <c r="F109" s="36"/>
      <c r="G109" s="602">
        <v>3.5</v>
      </c>
      <c r="H109" s="97">
        <f t="shared" si="5"/>
        <v>105</v>
      </c>
      <c r="I109" s="29">
        <v>6</v>
      </c>
      <c r="J109" s="19" t="s">
        <v>48</v>
      </c>
      <c r="K109" s="19"/>
      <c r="L109" s="19" t="s">
        <v>218</v>
      </c>
      <c r="M109" s="140">
        <f>H109-I109</f>
        <v>99</v>
      </c>
      <c r="N109" s="134"/>
      <c r="O109" s="1682"/>
      <c r="P109" s="1683"/>
      <c r="Q109" s="134"/>
      <c r="R109" s="1682"/>
      <c r="S109" s="1727"/>
      <c r="T109" s="60"/>
      <c r="U109" s="37"/>
      <c r="V109" s="61"/>
      <c r="W109" s="144" t="s">
        <v>106</v>
      </c>
      <c r="X109" s="58"/>
      <c r="Y109" s="59"/>
    </row>
    <row r="110" spans="1:25" s="63" customFormat="1" ht="15.75">
      <c r="A110" s="36" t="s">
        <v>178</v>
      </c>
      <c r="B110" s="37" t="s">
        <v>46</v>
      </c>
      <c r="C110" s="570">
        <v>6</v>
      </c>
      <c r="D110" s="37"/>
      <c r="E110" s="36"/>
      <c r="F110" s="36"/>
      <c r="G110" s="602">
        <v>2</v>
      </c>
      <c r="H110" s="97">
        <f t="shared" si="5"/>
        <v>60</v>
      </c>
      <c r="I110" s="29">
        <v>12</v>
      </c>
      <c r="J110" s="19" t="s">
        <v>220</v>
      </c>
      <c r="K110" s="19"/>
      <c r="L110" s="19" t="s">
        <v>108</v>
      </c>
      <c r="M110" s="140">
        <f>H110-I110</f>
        <v>48</v>
      </c>
      <c r="N110" s="134"/>
      <c r="O110" s="1682"/>
      <c r="P110" s="1683"/>
      <c r="Q110" s="134"/>
      <c r="R110" s="1682"/>
      <c r="S110" s="1727"/>
      <c r="T110" s="60"/>
      <c r="U110" s="37"/>
      <c r="V110" s="61"/>
      <c r="W110" s="143"/>
      <c r="X110" s="58" t="s">
        <v>49</v>
      </c>
      <c r="Y110" s="58"/>
    </row>
    <row r="111" spans="1:25" s="13" customFormat="1" ht="15.75" hidden="1">
      <c r="A111" s="19" t="s">
        <v>179</v>
      </c>
      <c r="B111" s="604" t="s">
        <v>59</v>
      </c>
      <c r="C111" s="605"/>
      <c r="D111" s="606"/>
      <c r="E111" s="607"/>
      <c r="F111" s="587"/>
      <c r="G111" s="587">
        <v>4</v>
      </c>
      <c r="H111" s="75">
        <f t="shared" si="5"/>
        <v>120</v>
      </c>
      <c r="I111" s="80"/>
      <c r="J111" s="74"/>
      <c r="K111" s="74"/>
      <c r="L111" s="74"/>
      <c r="M111" s="131"/>
      <c r="N111" s="128"/>
      <c r="O111" s="1682"/>
      <c r="P111" s="1683"/>
      <c r="Q111" s="148"/>
      <c r="R111" s="1682"/>
      <c r="S111" s="1727"/>
      <c r="T111" s="32"/>
      <c r="U111" s="23"/>
      <c r="V111" s="53"/>
      <c r="W111" s="155"/>
      <c r="X111" s="57"/>
      <c r="Y111" s="57"/>
    </row>
    <row r="112" spans="1:25" s="13" customFormat="1" ht="15.75" hidden="1">
      <c r="A112" s="19"/>
      <c r="B112" s="604" t="s">
        <v>45</v>
      </c>
      <c r="C112" s="605"/>
      <c r="D112" s="606"/>
      <c r="E112" s="607"/>
      <c r="F112" s="587"/>
      <c r="G112" s="587">
        <v>0</v>
      </c>
      <c r="H112" s="20">
        <f t="shared" si="5"/>
        <v>0</v>
      </c>
      <c r="I112" s="29"/>
      <c r="J112" s="19"/>
      <c r="K112" s="19"/>
      <c r="L112" s="19"/>
      <c r="M112" s="131"/>
      <c r="N112" s="129"/>
      <c r="O112" s="1682"/>
      <c r="P112" s="1683"/>
      <c r="Q112" s="149"/>
      <c r="R112" s="1682"/>
      <c r="S112" s="1727"/>
      <c r="T112" s="32"/>
      <c r="U112" s="23"/>
      <c r="W112" s="155"/>
      <c r="X112" s="57"/>
      <c r="Y112" s="57"/>
    </row>
    <row r="113" spans="1:25" s="13" customFormat="1" ht="15.75">
      <c r="A113" s="19" t="s">
        <v>179</v>
      </c>
      <c r="B113" s="604" t="s">
        <v>59</v>
      </c>
      <c r="C113" s="27"/>
      <c r="D113" s="26">
        <v>4</v>
      </c>
      <c r="E113" s="15"/>
      <c r="F113" s="18"/>
      <c r="G113" s="22">
        <v>4</v>
      </c>
      <c r="H113" s="50">
        <f t="shared" si="5"/>
        <v>120</v>
      </c>
      <c r="I113" s="96">
        <v>4</v>
      </c>
      <c r="J113" s="95" t="s">
        <v>48</v>
      </c>
      <c r="K113" s="95"/>
      <c r="L113" s="95"/>
      <c r="M113" s="132">
        <f>H113-I113</f>
        <v>116</v>
      </c>
      <c r="N113" s="129"/>
      <c r="O113" s="1682"/>
      <c r="P113" s="1683"/>
      <c r="Q113" s="149"/>
      <c r="R113" s="1682" t="s">
        <v>48</v>
      </c>
      <c r="S113" s="1686"/>
      <c r="T113" s="32"/>
      <c r="U113" s="21"/>
      <c r="V113" s="53"/>
      <c r="W113" s="155"/>
      <c r="X113" s="57"/>
      <c r="Y113" s="57"/>
    </row>
    <row r="114" spans="1:25" s="107" customFormat="1" ht="15.75">
      <c r="A114" s="19" t="s">
        <v>180</v>
      </c>
      <c r="B114" s="608" t="s">
        <v>62</v>
      </c>
      <c r="C114" s="26"/>
      <c r="D114" s="27"/>
      <c r="E114" s="15"/>
      <c r="F114" s="18"/>
      <c r="G114" s="18">
        <v>8</v>
      </c>
      <c r="H114" s="29">
        <f t="shared" si="5"/>
        <v>240</v>
      </c>
      <c r="I114" s="29"/>
      <c r="J114" s="19"/>
      <c r="K114" s="19"/>
      <c r="L114" s="19"/>
      <c r="M114" s="131"/>
      <c r="N114" s="129"/>
      <c r="O114" s="1682"/>
      <c r="P114" s="1683"/>
      <c r="Q114" s="149"/>
      <c r="R114" s="1682"/>
      <c r="S114" s="1686"/>
      <c r="T114" s="32"/>
      <c r="U114" s="35"/>
      <c r="V114" s="55"/>
      <c r="W114" s="155"/>
      <c r="X114" s="57"/>
      <c r="Y114" s="57"/>
    </row>
    <row r="115" spans="1:25" s="107" customFormat="1" ht="15.75">
      <c r="A115" s="19"/>
      <c r="B115" s="608" t="s">
        <v>45</v>
      </c>
      <c r="C115" s="26"/>
      <c r="D115" s="27"/>
      <c r="E115" s="15"/>
      <c r="F115" s="18"/>
      <c r="G115" s="18"/>
      <c r="H115" s="29">
        <f t="shared" si="5"/>
        <v>0</v>
      </c>
      <c r="I115" s="29"/>
      <c r="J115" s="19"/>
      <c r="K115" s="19"/>
      <c r="L115" s="19"/>
      <c r="M115" s="131"/>
      <c r="N115" s="129"/>
      <c r="O115" s="1682"/>
      <c r="P115" s="1683"/>
      <c r="Q115" s="149"/>
      <c r="R115" s="1682"/>
      <c r="S115" s="1686"/>
      <c r="T115" s="32"/>
      <c r="U115" s="35"/>
      <c r="V115" s="55"/>
      <c r="W115" s="155"/>
      <c r="X115" s="57"/>
      <c r="Y115" s="57"/>
    </row>
    <row r="116" spans="1:25" s="107" customFormat="1" ht="15.75">
      <c r="A116" s="19"/>
      <c r="B116" s="109" t="s">
        <v>46</v>
      </c>
      <c r="C116" s="110"/>
      <c r="D116" s="111"/>
      <c r="E116" s="41"/>
      <c r="F116" s="22"/>
      <c r="G116" s="588">
        <v>8</v>
      </c>
      <c r="H116" s="96">
        <f t="shared" si="5"/>
        <v>240</v>
      </c>
      <c r="I116" s="96"/>
      <c r="J116" s="95"/>
      <c r="K116" s="95"/>
      <c r="L116" s="95"/>
      <c r="M116" s="132"/>
      <c r="N116" s="129"/>
      <c r="O116" s="1682"/>
      <c r="P116" s="1683"/>
      <c r="Q116" s="149"/>
      <c r="R116" s="1682"/>
      <c r="S116" s="1686"/>
      <c r="T116" s="32"/>
      <c r="U116" s="35"/>
      <c r="V116" s="55"/>
      <c r="W116" s="155"/>
      <c r="X116" s="57"/>
      <c r="Y116" s="57"/>
    </row>
    <row r="117" spans="1:25" s="107" customFormat="1" ht="15.75">
      <c r="A117" s="19"/>
      <c r="B117" s="68" t="s">
        <v>46</v>
      </c>
      <c r="C117" s="26"/>
      <c r="D117" s="27"/>
      <c r="E117" s="15"/>
      <c r="F117" s="18"/>
      <c r="G117" s="587">
        <v>7</v>
      </c>
      <c r="H117" s="29">
        <f t="shared" si="5"/>
        <v>210</v>
      </c>
      <c r="I117" s="29"/>
      <c r="J117" s="19"/>
      <c r="K117" s="19"/>
      <c r="L117" s="19"/>
      <c r="M117" s="131"/>
      <c r="N117" s="129"/>
      <c r="O117" s="1682"/>
      <c r="P117" s="1683"/>
      <c r="Q117" s="149"/>
      <c r="R117" s="1682"/>
      <c r="S117" s="1686"/>
      <c r="T117" s="32"/>
      <c r="U117" s="35"/>
      <c r="V117" s="55"/>
      <c r="W117" s="155"/>
      <c r="X117" s="57"/>
      <c r="Y117" s="57"/>
    </row>
    <row r="118" spans="1:25" s="107" customFormat="1" ht="15.75">
      <c r="A118" s="19" t="s">
        <v>181</v>
      </c>
      <c r="B118" s="68" t="s">
        <v>46</v>
      </c>
      <c r="C118" s="26"/>
      <c r="D118" s="26">
        <v>3</v>
      </c>
      <c r="E118" s="15"/>
      <c r="F118" s="19"/>
      <c r="G118" s="609">
        <v>5</v>
      </c>
      <c r="H118" s="29">
        <f t="shared" si="5"/>
        <v>150</v>
      </c>
      <c r="I118" s="29">
        <v>6</v>
      </c>
      <c r="J118" s="19" t="s">
        <v>48</v>
      </c>
      <c r="K118" s="19"/>
      <c r="L118" s="19" t="s">
        <v>218</v>
      </c>
      <c r="M118" s="131">
        <f>H118-I118</f>
        <v>144</v>
      </c>
      <c r="N118" s="129"/>
      <c r="O118" s="1682"/>
      <c r="P118" s="1683"/>
      <c r="Q118" s="47" t="s">
        <v>106</v>
      </c>
      <c r="R118" s="1682"/>
      <c r="S118" s="1686"/>
      <c r="T118" s="32"/>
      <c r="U118" s="35"/>
      <c r="V118" s="55"/>
      <c r="W118" s="155"/>
      <c r="X118" s="57"/>
      <c r="Y118" s="57"/>
    </row>
    <row r="119" spans="1:25" s="107" customFormat="1" ht="15.75">
      <c r="A119" s="19" t="s">
        <v>182</v>
      </c>
      <c r="B119" s="68" t="s">
        <v>46</v>
      </c>
      <c r="C119" s="26">
        <v>4</v>
      </c>
      <c r="D119" s="27"/>
      <c r="E119" s="15"/>
      <c r="F119" s="18"/>
      <c r="G119" s="587">
        <v>2</v>
      </c>
      <c r="H119" s="29">
        <f t="shared" si="5"/>
        <v>60</v>
      </c>
      <c r="I119" s="29">
        <v>8</v>
      </c>
      <c r="J119" s="19" t="s">
        <v>104</v>
      </c>
      <c r="K119" s="19"/>
      <c r="L119" s="19" t="s">
        <v>105</v>
      </c>
      <c r="M119" s="131">
        <f>H119-I119</f>
        <v>52</v>
      </c>
      <c r="N119" s="129"/>
      <c r="O119" s="1682"/>
      <c r="P119" s="1683"/>
      <c r="Q119" s="149"/>
      <c r="R119" s="1684" t="s">
        <v>216</v>
      </c>
      <c r="S119" s="1732"/>
      <c r="T119" s="32"/>
      <c r="U119" s="35"/>
      <c r="V119" s="55"/>
      <c r="W119" s="155"/>
      <c r="X119" s="57"/>
      <c r="Y119" s="57"/>
    </row>
    <row r="120" spans="1:25" s="107" customFormat="1" ht="15.75">
      <c r="A120" s="19" t="s">
        <v>183</v>
      </c>
      <c r="B120" s="68" t="s">
        <v>63</v>
      </c>
      <c r="C120" s="27"/>
      <c r="D120" s="26"/>
      <c r="E120" s="15"/>
      <c r="F120" s="18">
        <v>4</v>
      </c>
      <c r="G120" s="587">
        <v>1</v>
      </c>
      <c r="H120" s="29">
        <f t="shared" si="5"/>
        <v>30</v>
      </c>
      <c r="I120" s="29">
        <v>4</v>
      </c>
      <c r="J120" s="19"/>
      <c r="K120" s="19"/>
      <c r="L120" s="19" t="s">
        <v>55</v>
      </c>
      <c r="M120" s="131">
        <f>H120-I120</f>
        <v>26</v>
      </c>
      <c r="N120" s="129"/>
      <c r="O120" s="1682"/>
      <c r="P120" s="1683"/>
      <c r="Q120" s="149"/>
      <c r="R120" s="1682" t="s">
        <v>48</v>
      </c>
      <c r="S120" s="1686"/>
      <c r="T120" s="32"/>
      <c r="U120" s="23"/>
      <c r="V120" s="55"/>
      <c r="W120" s="155"/>
      <c r="X120" s="57"/>
      <c r="Y120" s="57"/>
    </row>
    <row r="121" spans="1:25" s="13" customFormat="1" ht="15.75">
      <c r="A121" s="19" t="s">
        <v>184</v>
      </c>
      <c r="B121" s="604" t="s">
        <v>64</v>
      </c>
      <c r="C121" s="605"/>
      <c r="D121" s="606"/>
      <c r="E121" s="607"/>
      <c r="F121" s="587"/>
      <c r="G121" s="587">
        <v>3</v>
      </c>
      <c r="H121" s="29">
        <f t="shared" si="5"/>
        <v>90</v>
      </c>
      <c r="I121" s="29"/>
      <c r="J121" s="19"/>
      <c r="K121" s="19"/>
      <c r="L121" s="19"/>
      <c r="M121" s="131"/>
      <c r="N121" s="129"/>
      <c r="O121" s="1682"/>
      <c r="P121" s="1683"/>
      <c r="Q121" s="149"/>
      <c r="R121" s="1682"/>
      <c r="S121" s="1686"/>
      <c r="T121" s="21"/>
      <c r="U121" s="33"/>
      <c r="V121" s="52"/>
      <c r="W121" s="155"/>
      <c r="X121" s="57"/>
      <c r="Y121" s="57"/>
    </row>
    <row r="122" spans="1:25" s="13" customFormat="1" ht="15.75">
      <c r="A122" s="19"/>
      <c r="B122" s="604" t="s">
        <v>45</v>
      </c>
      <c r="C122" s="605"/>
      <c r="D122" s="606"/>
      <c r="E122" s="607"/>
      <c r="F122" s="587"/>
      <c r="G122" s="587"/>
      <c r="H122" s="29">
        <f t="shared" si="5"/>
        <v>0</v>
      </c>
      <c r="I122" s="29"/>
      <c r="J122" s="19"/>
      <c r="K122" s="19"/>
      <c r="L122" s="19"/>
      <c r="M122" s="131"/>
      <c r="N122" s="129"/>
      <c r="O122" s="1682"/>
      <c r="P122" s="1683"/>
      <c r="Q122" s="149"/>
      <c r="R122" s="1682"/>
      <c r="S122" s="1686"/>
      <c r="T122" s="21"/>
      <c r="U122" s="33"/>
      <c r="V122" s="52"/>
      <c r="W122" s="155"/>
      <c r="X122" s="57"/>
      <c r="Y122" s="57"/>
    </row>
    <row r="123" spans="1:23" ht="15.75">
      <c r="A123" s="19" t="s">
        <v>185</v>
      </c>
      <c r="B123" s="99" t="s">
        <v>46</v>
      </c>
      <c r="C123" s="26">
        <v>4</v>
      </c>
      <c r="D123" s="26"/>
      <c r="E123" s="15"/>
      <c r="F123" s="18"/>
      <c r="G123" s="22">
        <v>3</v>
      </c>
      <c r="H123" s="96">
        <f t="shared" si="5"/>
        <v>90</v>
      </c>
      <c r="I123" s="29">
        <v>6</v>
      </c>
      <c r="J123" s="19" t="s">
        <v>48</v>
      </c>
      <c r="K123" s="19"/>
      <c r="L123" s="19" t="s">
        <v>218</v>
      </c>
      <c r="M123" s="132">
        <f>H123-I123</f>
        <v>84</v>
      </c>
      <c r="N123" s="129"/>
      <c r="O123" s="1682"/>
      <c r="P123" s="1683"/>
      <c r="Q123" s="149"/>
      <c r="R123" s="1682" t="s">
        <v>106</v>
      </c>
      <c r="S123" s="1686"/>
      <c r="T123" s="21"/>
      <c r="U123" s="33"/>
      <c r="V123" s="52"/>
      <c r="W123" s="156"/>
    </row>
    <row r="124" spans="1:25" s="107" customFormat="1" ht="15.75">
      <c r="A124" s="19" t="s">
        <v>186</v>
      </c>
      <c r="B124" s="25" t="s">
        <v>65</v>
      </c>
      <c r="C124" s="27"/>
      <c r="D124" s="26"/>
      <c r="E124" s="15"/>
      <c r="F124" s="18"/>
      <c r="G124" s="587">
        <v>4.5</v>
      </c>
      <c r="H124" s="29">
        <f>G124*30</f>
        <v>135</v>
      </c>
      <c r="I124" s="29"/>
      <c r="J124" s="19"/>
      <c r="K124" s="19"/>
      <c r="L124" s="19"/>
      <c r="M124" s="131"/>
      <c r="N124" s="129"/>
      <c r="O124" s="1682"/>
      <c r="P124" s="1683"/>
      <c r="Q124" s="149"/>
      <c r="R124" s="1682"/>
      <c r="S124" s="1686"/>
      <c r="T124" s="21"/>
      <c r="U124" s="21"/>
      <c r="V124" s="53"/>
      <c r="W124" s="155"/>
      <c r="X124" s="57"/>
      <c r="Y124" s="57"/>
    </row>
    <row r="125" spans="1:25" s="107" customFormat="1" ht="15.75">
      <c r="A125" s="19"/>
      <c r="B125" s="25" t="s">
        <v>45</v>
      </c>
      <c r="C125" s="27"/>
      <c r="D125" s="26"/>
      <c r="E125" s="15"/>
      <c r="F125" s="18"/>
      <c r="G125" s="587">
        <v>1.5</v>
      </c>
      <c r="H125" s="29">
        <f>G125*30</f>
        <v>45</v>
      </c>
      <c r="I125" s="29"/>
      <c r="J125" s="19"/>
      <c r="K125" s="19"/>
      <c r="L125" s="19"/>
      <c r="M125" s="131"/>
      <c r="N125" s="129"/>
      <c r="O125" s="1682"/>
      <c r="P125" s="1683"/>
      <c r="Q125" s="149"/>
      <c r="R125" s="1682"/>
      <c r="S125" s="1686"/>
      <c r="T125" s="21"/>
      <c r="U125" s="33"/>
      <c r="V125" s="105"/>
      <c r="W125" s="155"/>
      <c r="X125" s="57"/>
      <c r="Y125" s="57"/>
    </row>
    <row r="126" spans="1:25" s="107" customFormat="1" ht="15.75">
      <c r="A126" s="19" t="s">
        <v>187</v>
      </c>
      <c r="B126" s="99" t="s">
        <v>46</v>
      </c>
      <c r="C126" s="110">
        <v>4</v>
      </c>
      <c r="D126" s="110"/>
      <c r="E126" s="41"/>
      <c r="F126" s="22"/>
      <c r="G126" s="588">
        <v>3</v>
      </c>
      <c r="H126" s="96">
        <f>G126*30</f>
        <v>90</v>
      </c>
      <c r="I126" s="29">
        <v>6</v>
      </c>
      <c r="J126" s="19" t="s">
        <v>48</v>
      </c>
      <c r="K126" s="19"/>
      <c r="L126" s="19" t="s">
        <v>218</v>
      </c>
      <c r="M126" s="132">
        <f>H126-I126</f>
        <v>84</v>
      </c>
      <c r="N126" s="129"/>
      <c r="O126" s="1682"/>
      <c r="P126" s="1683"/>
      <c r="Q126" s="149"/>
      <c r="R126" s="1682" t="s">
        <v>106</v>
      </c>
      <c r="S126" s="1686"/>
      <c r="T126" s="21"/>
      <c r="U126" s="33"/>
      <c r="V126" s="105"/>
      <c r="W126" s="155"/>
      <c r="X126" s="57"/>
      <c r="Y126" s="57"/>
    </row>
    <row r="127" spans="1:25" s="107" customFormat="1" ht="18" customHeight="1">
      <c r="A127" s="1733" t="s">
        <v>192</v>
      </c>
      <c r="B127" s="1734"/>
      <c r="C127" s="1734"/>
      <c r="D127" s="1734"/>
      <c r="E127" s="1734"/>
      <c r="F127" s="1734"/>
      <c r="G127" s="1734"/>
      <c r="H127" s="1734"/>
      <c r="I127" s="1734"/>
      <c r="J127" s="1734"/>
      <c r="K127" s="1734"/>
      <c r="L127" s="1734"/>
      <c r="M127" s="1734"/>
      <c r="N127" s="1734"/>
      <c r="O127" s="1734"/>
      <c r="P127" s="1734"/>
      <c r="Q127" s="1734"/>
      <c r="R127" s="1735"/>
      <c r="S127" s="1735"/>
      <c r="T127" s="1734"/>
      <c r="U127" s="1734"/>
      <c r="V127" s="1734"/>
      <c r="W127" s="1734"/>
      <c r="X127" s="1734"/>
      <c r="Y127" s="1736"/>
    </row>
    <row r="128" spans="1:25" s="107" customFormat="1" ht="18" customHeight="1">
      <c r="A128" s="95" t="s">
        <v>193</v>
      </c>
      <c r="B128" s="410" t="s">
        <v>194</v>
      </c>
      <c r="C128" s="27"/>
      <c r="D128" s="26">
        <v>5</v>
      </c>
      <c r="E128" s="41"/>
      <c r="F128" s="22"/>
      <c r="G128" s="22">
        <v>3</v>
      </c>
      <c r="H128" s="96">
        <f aca="true" t="shared" si="6" ref="H128:H140">G128*30</f>
        <v>90</v>
      </c>
      <c r="I128" s="29">
        <v>6</v>
      </c>
      <c r="J128" s="19" t="s">
        <v>48</v>
      </c>
      <c r="K128" s="19"/>
      <c r="L128" s="19" t="s">
        <v>218</v>
      </c>
      <c r="M128" s="132">
        <f>H128-I128</f>
        <v>84</v>
      </c>
      <c r="N128" s="122"/>
      <c r="O128" s="1680"/>
      <c r="P128" s="1681"/>
      <c r="Q128" s="514"/>
      <c r="R128" s="1737"/>
      <c r="S128" s="1737"/>
      <c r="T128" s="47" t="s">
        <v>52</v>
      </c>
      <c r="U128" s="33"/>
      <c r="V128" s="52"/>
      <c r="W128" s="47" t="s">
        <v>106</v>
      </c>
      <c r="X128" s="57"/>
      <c r="Y128" s="57"/>
    </row>
    <row r="129" spans="1:25" s="107" customFormat="1" ht="33" customHeight="1">
      <c r="A129" s="95" t="s">
        <v>74</v>
      </c>
      <c r="B129" s="410" t="s">
        <v>195</v>
      </c>
      <c r="C129" s="27"/>
      <c r="D129" s="26"/>
      <c r="E129" s="15"/>
      <c r="F129" s="18"/>
      <c r="G129" s="18">
        <v>7</v>
      </c>
      <c r="H129" s="29">
        <f t="shared" si="6"/>
        <v>210</v>
      </c>
      <c r="I129" s="29"/>
      <c r="J129" s="19"/>
      <c r="K129" s="19"/>
      <c r="L129" s="19"/>
      <c r="M129" s="131"/>
      <c r="N129" s="129"/>
      <c r="O129" s="1680"/>
      <c r="P129" s="1681"/>
      <c r="Q129" s="514"/>
      <c r="R129" s="1738"/>
      <c r="S129" s="1739"/>
      <c r="T129" s="160"/>
      <c r="U129" s="33"/>
      <c r="V129" s="52"/>
      <c r="W129" s="147"/>
      <c r="X129" s="66"/>
      <c r="Y129" s="57"/>
    </row>
    <row r="130" spans="1:25" s="107" customFormat="1" ht="21" customHeight="1">
      <c r="A130" s="95"/>
      <c r="B130" s="25" t="s">
        <v>45</v>
      </c>
      <c r="C130" s="27"/>
      <c r="D130" s="26"/>
      <c r="E130" s="15"/>
      <c r="F130" s="18"/>
      <c r="G130" s="18">
        <v>3</v>
      </c>
      <c r="H130" s="29">
        <f t="shared" si="6"/>
        <v>90</v>
      </c>
      <c r="I130" s="29"/>
      <c r="J130" s="19"/>
      <c r="K130" s="19"/>
      <c r="L130" s="19"/>
      <c r="M130" s="131"/>
      <c r="N130" s="129"/>
      <c r="O130" s="1680"/>
      <c r="P130" s="1681"/>
      <c r="Q130" s="514"/>
      <c r="R130" s="1738"/>
      <c r="S130" s="1739"/>
      <c r="T130" s="149"/>
      <c r="U130" s="33"/>
      <c r="V130" s="52"/>
      <c r="W130" s="155"/>
      <c r="X130" s="57"/>
      <c r="Y130" s="57"/>
    </row>
    <row r="131" spans="1:25" s="107" customFormat="1" ht="18.75" customHeight="1">
      <c r="A131" s="95"/>
      <c r="B131" s="99" t="s">
        <v>46</v>
      </c>
      <c r="C131" s="27"/>
      <c r="D131" s="26">
        <v>2</v>
      </c>
      <c r="E131" s="15"/>
      <c r="F131" s="18"/>
      <c r="G131" s="22">
        <v>4</v>
      </c>
      <c r="H131" s="96">
        <f t="shared" si="6"/>
        <v>120</v>
      </c>
      <c r="I131" s="29">
        <v>6</v>
      </c>
      <c r="J131" s="19" t="s">
        <v>48</v>
      </c>
      <c r="K131" s="19"/>
      <c r="L131" s="19" t="s">
        <v>218</v>
      </c>
      <c r="M131" s="132">
        <f>H131-I131</f>
        <v>114</v>
      </c>
      <c r="N131" s="122"/>
      <c r="O131" s="1680" t="s">
        <v>106</v>
      </c>
      <c r="P131" s="1681"/>
      <c r="Q131" s="514"/>
      <c r="R131" s="1738"/>
      <c r="S131" s="1739"/>
      <c r="T131" s="149"/>
      <c r="U131" s="33"/>
      <c r="V131" s="52"/>
      <c r="W131" s="155"/>
      <c r="X131" s="57"/>
      <c r="Y131" s="57"/>
    </row>
    <row r="132" spans="1:25" s="107" customFormat="1" ht="35.25" customHeight="1" hidden="1">
      <c r="A132" s="610" t="s">
        <v>73</v>
      </c>
      <c r="B132" s="611" t="s">
        <v>196</v>
      </c>
      <c r="C132" s="606"/>
      <c r="D132" s="607"/>
      <c r="E132" s="587"/>
      <c r="F132" s="587"/>
      <c r="G132" s="606">
        <v>2.5</v>
      </c>
      <c r="H132" s="612">
        <f t="shared" si="6"/>
        <v>75</v>
      </c>
      <c r="I132" s="19"/>
      <c r="J132" s="19"/>
      <c r="K132" s="19"/>
      <c r="L132" s="20"/>
      <c r="M132" s="19"/>
      <c r="N132" s="19"/>
      <c r="O132" s="1680"/>
      <c r="P132" s="1681"/>
      <c r="Q132" s="31"/>
      <c r="R132" s="1738"/>
      <c r="S132" s="1739"/>
      <c r="T132" s="47"/>
      <c r="U132" s="23"/>
      <c r="V132" s="23"/>
      <c r="W132" s="23"/>
      <c r="X132" s="23"/>
      <c r="Y132" s="111"/>
    </row>
    <row r="133" spans="1:25" s="13" customFormat="1" ht="15.75" hidden="1">
      <c r="A133" s="19"/>
      <c r="B133" s="25" t="s">
        <v>45</v>
      </c>
      <c r="C133" s="27"/>
      <c r="D133" s="163"/>
      <c r="E133" s="70"/>
      <c r="F133" s="67"/>
      <c r="G133" s="67"/>
      <c r="H133" s="164">
        <f t="shared" si="6"/>
        <v>0</v>
      </c>
      <c r="I133" s="164"/>
      <c r="J133" s="91"/>
      <c r="K133" s="91"/>
      <c r="L133" s="91"/>
      <c r="M133" s="165"/>
      <c r="N133" s="166"/>
      <c r="O133" s="1740"/>
      <c r="P133" s="1741"/>
      <c r="Q133" s="568"/>
      <c r="R133" s="1737"/>
      <c r="S133" s="1737"/>
      <c r="T133" s="160"/>
      <c r="U133" s="33"/>
      <c r="V133" s="52"/>
      <c r="W133" s="147"/>
      <c r="X133" s="66"/>
      <c r="Y133" s="66"/>
    </row>
    <row r="134" spans="1:25" s="13" customFormat="1" ht="31.5">
      <c r="A134" s="610" t="s">
        <v>73</v>
      </c>
      <c r="B134" s="611" t="s">
        <v>196</v>
      </c>
      <c r="C134" s="27"/>
      <c r="D134" s="26">
        <v>2</v>
      </c>
      <c r="E134" s="15"/>
      <c r="F134" s="18"/>
      <c r="G134" s="22">
        <v>2.5</v>
      </c>
      <c r="H134" s="96">
        <f t="shared" si="6"/>
        <v>75</v>
      </c>
      <c r="I134" s="29">
        <v>6</v>
      </c>
      <c r="J134" s="19" t="s">
        <v>48</v>
      </c>
      <c r="K134" s="19"/>
      <c r="L134" s="19" t="s">
        <v>218</v>
      </c>
      <c r="M134" s="132">
        <f>H134-I134</f>
        <v>69</v>
      </c>
      <c r="N134" s="122"/>
      <c r="O134" s="1742" t="s">
        <v>106</v>
      </c>
      <c r="P134" s="1743"/>
      <c r="Q134" s="514"/>
      <c r="R134" s="1737"/>
      <c r="S134" s="1737"/>
      <c r="T134" s="149"/>
      <c r="U134" s="33"/>
      <c r="V134" s="52"/>
      <c r="W134" s="155"/>
      <c r="X134" s="57"/>
      <c r="Y134" s="57"/>
    </row>
    <row r="135" spans="1:25" s="107" customFormat="1" ht="32.25" customHeight="1" hidden="1">
      <c r="A135" s="167" t="s">
        <v>55</v>
      </c>
      <c r="B135" s="613" t="s">
        <v>197</v>
      </c>
      <c r="C135" s="614"/>
      <c r="D135" s="615"/>
      <c r="E135" s="616"/>
      <c r="F135" s="595"/>
      <c r="G135" s="595">
        <v>2</v>
      </c>
      <c r="H135" s="115">
        <f t="shared" si="6"/>
        <v>60</v>
      </c>
      <c r="I135" s="115"/>
      <c r="J135" s="93"/>
      <c r="K135" s="93"/>
      <c r="L135" s="93"/>
      <c r="M135" s="141"/>
      <c r="N135" s="135"/>
      <c r="O135" s="1744"/>
      <c r="P135" s="1745"/>
      <c r="Q135" s="569"/>
      <c r="R135" s="1737"/>
      <c r="S135" s="1737"/>
      <c r="T135" s="149"/>
      <c r="U135" s="33"/>
      <c r="V135" s="52"/>
      <c r="W135" s="157"/>
      <c r="X135" s="116"/>
      <c r="Y135" s="57"/>
    </row>
    <row r="136" spans="1:25" s="107" customFormat="1" ht="21" customHeight="1" hidden="1">
      <c r="A136" s="93"/>
      <c r="B136" s="112" t="s">
        <v>45</v>
      </c>
      <c r="C136" s="113"/>
      <c r="D136" s="114"/>
      <c r="E136" s="39"/>
      <c r="F136" s="92"/>
      <c r="G136" s="92"/>
      <c r="H136" s="115">
        <f t="shared" si="6"/>
        <v>0</v>
      </c>
      <c r="I136" s="115"/>
      <c r="J136" s="93"/>
      <c r="K136" s="93"/>
      <c r="L136" s="93"/>
      <c r="M136" s="141"/>
      <c r="N136" s="135"/>
      <c r="O136" s="1744"/>
      <c r="P136" s="1745"/>
      <c r="Q136" s="569"/>
      <c r="R136" s="1737"/>
      <c r="S136" s="1737"/>
      <c r="T136" s="151"/>
      <c r="U136" s="49"/>
      <c r="V136" s="117"/>
      <c r="W136" s="158"/>
      <c r="X136" s="118"/>
      <c r="Y136" s="65"/>
    </row>
    <row r="137" spans="1:25" s="107" customFormat="1" ht="43.5" customHeight="1">
      <c r="A137" s="167" t="s">
        <v>55</v>
      </c>
      <c r="B137" s="613" t="s">
        <v>197</v>
      </c>
      <c r="C137" s="27"/>
      <c r="D137" s="26">
        <v>5</v>
      </c>
      <c r="E137" s="15"/>
      <c r="F137" s="22"/>
      <c r="G137" s="588">
        <v>2</v>
      </c>
      <c r="H137" s="96">
        <f t="shared" si="6"/>
        <v>60</v>
      </c>
      <c r="I137" s="29">
        <v>6</v>
      </c>
      <c r="J137" s="19" t="s">
        <v>48</v>
      </c>
      <c r="K137" s="19"/>
      <c r="L137" s="19" t="s">
        <v>218</v>
      </c>
      <c r="M137" s="132">
        <f>H137-I137</f>
        <v>54</v>
      </c>
      <c r="N137" s="129"/>
      <c r="O137" s="1744"/>
      <c r="P137" s="1745"/>
      <c r="Q137" s="47"/>
      <c r="R137" s="1737"/>
      <c r="S137" s="1737"/>
      <c r="T137" s="32"/>
      <c r="U137" s="21"/>
      <c r="V137" s="55"/>
      <c r="W137" s="58" t="s">
        <v>106</v>
      </c>
      <c r="X137" s="120"/>
      <c r="Y137" s="23"/>
    </row>
    <row r="138" spans="1:25" s="107" customFormat="1" ht="18.75" customHeight="1" hidden="1">
      <c r="A138" s="95" t="s">
        <v>72</v>
      </c>
      <c r="B138" s="617" t="s">
        <v>85</v>
      </c>
      <c r="C138" s="27"/>
      <c r="D138" s="90"/>
      <c r="E138" s="15"/>
      <c r="F138" s="38"/>
      <c r="G138" s="38">
        <v>2</v>
      </c>
      <c r="H138" s="15">
        <f t="shared" si="6"/>
        <v>60</v>
      </c>
      <c r="I138" s="29"/>
      <c r="J138" s="19"/>
      <c r="K138" s="19"/>
      <c r="L138" s="19"/>
      <c r="M138" s="131"/>
      <c r="N138" s="129"/>
      <c r="O138" s="1744"/>
      <c r="P138" s="1745"/>
      <c r="Q138" s="149"/>
      <c r="R138" s="1737"/>
      <c r="S138" s="1737"/>
      <c r="T138" s="32"/>
      <c r="U138" s="23"/>
      <c r="V138" s="24"/>
      <c r="W138" s="159"/>
      <c r="X138" s="121"/>
      <c r="Y138" s="57"/>
    </row>
    <row r="139" spans="1:25" s="107" customFormat="1" ht="18.75" customHeight="1" hidden="1">
      <c r="A139" s="19"/>
      <c r="B139" s="604" t="s">
        <v>45</v>
      </c>
      <c r="C139" s="27"/>
      <c r="D139" s="90"/>
      <c r="E139" s="15"/>
      <c r="F139" s="38"/>
      <c r="G139" s="38"/>
      <c r="H139" s="15"/>
      <c r="I139" s="29"/>
      <c r="J139" s="19"/>
      <c r="K139" s="19"/>
      <c r="L139" s="19"/>
      <c r="M139" s="131"/>
      <c r="N139" s="129"/>
      <c r="O139" s="1744"/>
      <c r="P139" s="1745"/>
      <c r="Q139" s="149"/>
      <c r="R139" s="1737"/>
      <c r="S139" s="1737"/>
      <c r="T139" s="32"/>
      <c r="U139" s="23"/>
      <c r="V139" s="24"/>
      <c r="W139" s="159"/>
      <c r="X139" s="121"/>
      <c r="Y139" s="57"/>
    </row>
    <row r="140" spans="1:25" s="107" customFormat="1" ht="18.75" customHeight="1">
      <c r="A140" s="95" t="s">
        <v>72</v>
      </c>
      <c r="B140" s="617" t="s">
        <v>85</v>
      </c>
      <c r="C140" s="111"/>
      <c r="D140" s="78">
        <v>5</v>
      </c>
      <c r="E140" s="41"/>
      <c r="F140" s="106"/>
      <c r="G140" s="106">
        <v>2</v>
      </c>
      <c r="H140" s="41">
        <f t="shared" si="6"/>
        <v>60</v>
      </c>
      <c r="I140" s="29">
        <v>6</v>
      </c>
      <c r="J140" s="19" t="s">
        <v>48</v>
      </c>
      <c r="K140" s="19"/>
      <c r="L140" s="19" t="s">
        <v>218</v>
      </c>
      <c r="M140" s="132">
        <f>H140-I140</f>
        <v>54</v>
      </c>
      <c r="N140" s="129"/>
      <c r="O140" s="1744"/>
      <c r="P140" s="1745"/>
      <c r="Q140" s="149"/>
      <c r="R140" s="1746"/>
      <c r="S140" s="1747"/>
      <c r="T140" s="32"/>
      <c r="U140" s="23"/>
      <c r="V140" s="24"/>
      <c r="W140" s="58" t="s">
        <v>106</v>
      </c>
      <c r="X140" s="121"/>
      <c r="Y140" s="57"/>
    </row>
    <row r="141" spans="1:25" s="107" customFormat="1" ht="18" customHeight="1">
      <c r="A141" s="1748" t="s">
        <v>200</v>
      </c>
      <c r="B141" s="1749"/>
      <c r="C141" s="1749"/>
      <c r="D141" s="1749"/>
      <c r="E141" s="1749"/>
      <c r="F141" s="1749"/>
      <c r="G141" s="1749"/>
      <c r="H141" s="1749"/>
      <c r="I141" s="1749"/>
      <c r="J141" s="1749"/>
      <c r="K141" s="1749"/>
      <c r="L141" s="1749"/>
      <c r="M141" s="1749"/>
      <c r="N141" s="1749"/>
      <c r="O141" s="1749"/>
      <c r="P141" s="1749"/>
      <c r="Q141" s="1749"/>
      <c r="R141" s="1749"/>
      <c r="S141" s="1749"/>
      <c r="T141" s="1749"/>
      <c r="U141" s="1749"/>
      <c r="V141" s="1749"/>
      <c r="W141" s="1749"/>
      <c r="X141" s="1749"/>
      <c r="Y141" s="1749"/>
    </row>
    <row r="142" spans="1:25" s="107" customFormat="1" ht="18" customHeight="1">
      <c r="A142" s="95" t="s">
        <v>193</v>
      </c>
      <c r="B142" s="410" t="s">
        <v>194</v>
      </c>
      <c r="C142" s="27"/>
      <c r="D142" s="26">
        <v>5</v>
      </c>
      <c r="E142" s="41"/>
      <c r="F142" s="22"/>
      <c r="G142" s="22">
        <v>3</v>
      </c>
      <c r="H142" s="96">
        <f aca="true" t="shared" si="7" ref="H142:H157">G142*30</f>
        <v>90</v>
      </c>
      <c r="I142" s="29">
        <v>6</v>
      </c>
      <c r="J142" s="19" t="s">
        <v>48</v>
      </c>
      <c r="K142" s="19"/>
      <c r="L142" s="19" t="s">
        <v>218</v>
      </c>
      <c r="M142" s="132">
        <f>H142-I142</f>
        <v>84</v>
      </c>
      <c r="N142" s="122"/>
      <c r="O142" s="1680"/>
      <c r="P142" s="1681"/>
      <c r="Q142" s="149"/>
      <c r="R142" s="1682"/>
      <c r="S142" s="1686"/>
      <c r="T142" s="21" t="s">
        <v>52</v>
      </c>
      <c r="U142" s="33"/>
      <c r="V142" s="52"/>
      <c r="W142" s="58" t="s">
        <v>106</v>
      </c>
      <c r="X142" s="57"/>
      <c r="Y142" s="57"/>
    </row>
    <row r="143" spans="1:25" s="107" customFormat="1" ht="18.75" customHeight="1" hidden="1">
      <c r="A143" s="95" t="s">
        <v>74</v>
      </c>
      <c r="B143" s="617" t="s">
        <v>198</v>
      </c>
      <c r="C143" s="27"/>
      <c r="D143" s="90"/>
      <c r="E143" s="15"/>
      <c r="F143" s="38"/>
      <c r="G143" s="38">
        <v>2</v>
      </c>
      <c r="H143" s="15">
        <f t="shared" si="7"/>
        <v>60</v>
      </c>
      <c r="I143" s="29"/>
      <c r="J143" s="19"/>
      <c r="K143" s="19"/>
      <c r="L143" s="19"/>
      <c r="M143" s="131"/>
      <c r="N143" s="129"/>
      <c r="O143" s="1680"/>
      <c r="P143" s="1681"/>
      <c r="Q143" s="149"/>
      <c r="R143" s="1682"/>
      <c r="S143" s="1686"/>
      <c r="T143" s="32"/>
      <c r="U143" s="23"/>
      <c r="V143" s="24"/>
      <c r="W143" s="159"/>
      <c r="X143" s="121"/>
      <c r="Y143" s="57"/>
    </row>
    <row r="144" spans="1:25" s="107" customFormat="1" ht="18.75" customHeight="1" hidden="1">
      <c r="A144" s="19"/>
      <c r="B144" s="604" t="s">
        <v>45</v>
      </c>
      <c r="C144" s="27"/>
      <c r="D144" s="90"/>
      <c r="E144" s="15"/>
      <c r="F144" s="38"/>
      <c r="G144" s="38"/>
      <c r="H144" s="15"/>
      <c r="I144" s="29"/>
      <c r="J144" s="19"/>
      <c r="K144" s="19"/>
      <c r="L144" s="19"/>
      <c r="M144" s="131"/>
      <c r="N144" s="129"/>
      <c r="O144" s="1680"/>
      <c r="P144" s="1681"/>
      <c r="Q144" s="149"/>
      <c r="R144" s="1682"/>
      <c r="S144" s="1686"/>
      <c r="T144" s="32"/>
      <c r="U144" s="23"/>
      <c r="V144" s="24"/>
      <c r="W144" s="159"/>
      <c r="X144" s="121"/>
      <c r="Y144" s="57"/>
    </row>
    <row r="145" spans="1:25" s="107" customFormat="1" ht="18.75" customHeight="1">
      <c r="A145" s="95" t="s">
        <v>74</v>
      </c>
      <c r="B145" s="617" t="s">
        <v>198</v>
      </c>
      <c r="C145" s="111"/>
      <c r="D145" s="78">
        <v>5</v>
      </c>
      <c r="E145" s="41"/>
      <c r="F145" s="106"/>
      <c r="G145" s="106">
        <v>2</v>
      </c>
      <c r="H145" s="41">
        <f t="shared" si="7"/>
        <v>60</v>
      </c>
      <c r="I145" s="29">
        <v>6</v>
      </c>
      <c r="J145" s="19" t="s">
        <v>48</v>
      </c>
      <c r="K145" s="19"/>
      <c r="L145" s="19" t="s">
        <v>218</v>
      </c>
      <c r="M145" s="132">
        <f>H145-I145</f>
        <v>54</v>
      </c>
      <c r="N145" s="129"/>
      <c r="O145" s="1680"/>
      <c r="P145" s="1681"/>
      <c r="Q145" s="149"/>
      <c r="R145" s="1682"/>
      <c r="S145" s="1686"/>
      <c r="T145" s="32"/>
      <c r="U145" s="23"/>
      <c r="V145" s="24"/>
      <c r="W145" s="58" t="s">
        <v>106</v>
      </c>
      <c r="X145" s="121"/>
      <c r="Y145" s="57"/>
    </row>
    <row r="146" spans="1:25" s="107" customFormat="1" ht="46.5" customHeight="1" hidden="1">
      <c r="A146" s="95" t="s">
        <v>73</v>
      </c>
      <c r="B146" s="611" t="s">
        <v>199</v>
      </c>
      <c r="C146" s="26"/>
      <c r="D146" s="15"/>
      <c r="E146" s="18"/>
      <c r="F146" s="18"/>
      <c r="G146" s="27" t="s">
        <v>260</v>
      </c>
      <c r="H146" s="29">
        <f t="shared" si="7"/>
        <v>1285710</v>
      </c>
      <c r="I146" s="19"/>
      <c r="J146" s="19"/>
      <c r="K146" s="19"/>
      <c r="L146" s="20"/>
      <c r="M146" s="19"/>
      <c r="N146" s="19"/>
      <c r="O146" s="1680"/>
      <c r="P146" s="1681"/>
      <c r="Q146" s="32"/>
      <c r="R146" s="1682"/>
      <c r="S146" s="1686"/>
      <c r="T146" s="47"/>
      <c r="U146" s="23"/>
      <c r="V146" s="23"/>
      <c r="W146" s="23"/>
      <c r="X146" s="23"/>
      <c r="Y146" s="111"/>
    </row>
    <row r="147" spans="1:25" s="13" customFormat="1" ht="15.75" hidden="1">
      <c r="A147" s="19"/>
      <c r="B147" s="604" t="s">
        <v>45</v>
      </c>
      <c r="C147" s="27"/>
      <c r="D147" s="163"/>
      <c r="E147" s="70"/>
      <c r="F147" s="67"/>
      <c r="G147" s="67"/>
      <c r="H147" s="164"/>
      <c r="I147" s="164"/>
      <c r="J147" s="91"/>
      <c r="K147" s="91"/>
      <c r="L147" s="91"/>
      <c r="M147" s="165"/>
      <c r="N147" s="166"/>
      <c r="O147" s="1680"/>
      <c r="P147" s="1681"/>
      <c r="Q147" s="160"/>
      <c r="R147" s="1682"/>
      <c r="S147" s="1686"/>
      <c r="T147" s="98"/>
      <c r="U147" s="33"/>
      <c r="V147" s="52"/>
      <c r="W147" s="147"/>
      <c r="X147" s="66"/>
      <c r="Y147" s="66"/>
    </row>
    <row r="148" spans="1:25" s="13" customFormat="1" ht="31.5">
      <c r="A148" s="95" t="s">
        <v>73</v>
      </c>
      <c r="B148" s="611" t="s">
        <v>199</v>
      </c>
      <c r="C148" s="27"/>
      <c r="D148" s="26">
        <v>2</v>
      </c>
      <c r="E148" s="15"/>
      <c r="F148" s="18"/>
      <c r="G148" s="22">
        <v>2.5</v>
      </c>
      <c r="H148" s="96">
        <f t="shared" si="7"/>
        <v>75</v>
      </c>
      <c r="I148" s="29">
        <v>6</v>
      </c>
      <c r="J148" s="19" t="s">
        <v>48</v>
      </c>
      <c r="K148" s="19"/>
      <c r="L148" s="19" t="s">
        <v>218</v>
      </c>
      <c r="M148" s="132">
        <f>H148-I148</f>
        <v>69</v>
      </c>
      <c r="N148" s="122"/>
      <c r="O148" s="1682" t="s">
        <v>106</v>
      </c>
      <c r="P148" s="1752"/>
      <c r="Q148" s="149"/>
      <c r="R148" s="1682"/>
      <c r="S148" s="1686"/>
      <c r="T148" s="32"/>
      <c r="U148" s="33"/>
      <c r="V148" s="52"/>
      <c r="W148" s="155"/>
      <c r="X148" s="57"/>
      <c r="Y148" s="57"/>
    </row>
    <row r="149" spans="1:25" s="107" customFormat="1" ht="33" customHeight="1" hidden="1">
      <c r="A149" s="167" t="s">
        <v>55</v>
      </c>
      <c r="B149" s="613" t="s">
        <v>197</v>
      </c>
      <c r="C149" s="113"/>
      <c r="D149" s="114"/>
      <c r="E149" s="39"/>
      <c r="F149" s="92"/>
      <c r="G149" s="92">
        <v>2</v>
      </c>
      <c r="H149" s="115">
        <f t="shared" si="7"/>
        <v>60</v>
      </c>
      <c r="I149" s="115"/>
      <c r="J149" s="93"/>
      <c r="K149" s="93"/>
      <c r="L149" s="93"/>
      <c r="M149" s="141"/>
      <c r="N149" s="135"/>
      <c r="O149" s="1680"/>
      <c r="P149" s="1681"/>
      <c r="Q149" s="150"/>
      <c r="R149" s="1682"/>
      <c r="S149" s="1686"/>
      <c r="T149" s="32"/>
      <c r="U149" s="33"/>
      <c r="V149" s="52"/>
      <c r="W149" s="157"/>
      <c r="X149" s="116"/>
      <c r="Y149" s="57"/>
    </row>
    <row r="150" spans="1:25" s="107" customFormat="1" ht="21" customHeight="1" hidden="1">
      <c r="A150" s="93"/>
      <c r="B150" s="618" t="s">
        <v>45</v>
      </c>
      <c r="C150" s="113"/>
      <c r="D150" s="114"/>
      <c r="E150" s="39"/>
      <c r="F150" s="92"/>
      <c r="G150" s="92"/>
      <c r="H150" s="115"/>
      <c r="I150" s="115"/>
      <c r="J150" s="93"/>
      <c r="K150" s="93"/>
      <c r="L150" s="93"/>
      <c r="M150" s="141"/>
      <c r="N150" s="135"/>
      <c r="O150" s="1680"/>
      <c r="P150" s="1681"/>
      <c r="Q150" s="150"/>
      <c r="R150" s="1682"/>
      <c r="S150" s="1686"/>
      <c r="T150" s="69"/>
      <c r="U150" s="49"/>
      <c r="V150" s="117"/>
      <c r="W150" s="158"/>
      <c r="X150" s="118"/>
      <c r="Y150" s="65"/>
    </row>
    <row r="151" spans="1:25" s="107" customFormat="1" ht="38.25" customHeight="1">
      <c r="A151" s="167" t="s">
        <v>55</v>
      </c>
      <c r="B151" s="613" t="s">
        <v>197</v>
      </c>
      <c r="C151" s="27"/>
      <c r="D151" s="26">
        <v>5</v>
      </c>
      <c r="E151" s="15"/>
      <c r="F151" s="22"/>
      <c r="G151" s="22">
        <v>2</v>
      </c>
      <c r="H151" s="96">
        <f t="shared" si="7"/>
        <v>60</v>
      </c>
      <c r="I151" s="29">
        <v>6</v>
      </c>
      <c r="J151" s="19" t="s">
        <v>48</v>
      </c>
      <c r="K151" s="19"/>
      <c r="L151" s="19" t="s">
        <v>218</v>
      </c>
      <c r="M151" s="132">
        <f>H151-I151</f>
        <v>54</v>
      </c>
      <c r="N151" s="129"/>
      <c r="O151" s="1680"/>
      <c r="P151" s="1681"/>
      <c r="Q151" s="47"/>
      <c r="R151" s="1682"/>
      <c r="S151" s="1686"/>
      <c r="T151" s="32"/>
      <c r="U151" s="21"/>
      <c r="V151" s="55"/>
      <c r="W151" s="58" t="s">
        <v>106</v>
      </c>
      <c r="X151" s="120"/>
      <c r="Y151" s="23"/>
    </row>
    <row r="152" spans="1:25" s="107" customFormat="1" ht="33" customHeight="1">
      <c r="A152" s="95" t="s">
        <v>72</v>
      </c>
      <c r="B152" s="410" t="s">
        <v>229</v>
      </c>
      <c r="C152" s="27"/>
      <c r="D152" s="26"/>
      <c r="E152" s="15"/>
      <c r="F152" s="18"/>
      <c r="G152" s="587">
        <v>6</v>
      </c>
      <c r="H152" s="29">
        <f t="shared" si="7"/>
        <v>180</v>
      </c>
      <c r="I152" s="29"/>
      <c r="J152" s="19"/>
      <c r="K152" s="19"/>
      <c r="L152" s="19"/>
      <c r="M152" s="131"/>
      <c r="N152" s="129"/>
      <c r="O152" s="1680"/>
      <c r="P152" s="1681"/>
      <c r="Q152" s="149"/>
      <c r="R152" s="1682"/>
      <c r="S152" s="1686"/>
      <c r="T152" s="98"/>
      <c r="U152" s="33"/>
      <c r="V152" s="52"/>
      <c r="W152" s="147"/>
      <c r="X152" s="66"/>
      <c r="Y152" s="57"/>
    </row>
    <row r="153" spans="1:25" s="107" customFormat="1" ht="21" customHeight="1">
      <c r="A153" s="95"/>
      <c r="B153" s="25" t="s">
        <v>45</v>
      </c>
      <c r="C153" s="27"/>
      <c r="D153" s="26"/>
      <c r="E153" s="15"/>
      <c r="F153" s="18"/>
      <c r="G153" s="587">
        <v>3</v>
      </c>
      <c r="H153" s="29">
        <f t="shared" si="7"/>
        <v>90</v>
      </c>
      <c r="I153" s="29"/>
      <c r="J153" s="19"/>
      <c r="K153" s="19"/>
      <c r="L153" s="19"/>
      <c r="M153" s="131"/>
      <c r="N153" s="129"/>
      <c r="O153" s="1757"/>
      <c r="P153" s="1758"/>
      <c r="Q153" s="149"/>
      <c r="R153" s="1682"/>
      <c r="S153" s="1686"/>
      <c r="T153" s="32"/>
      <c r="U153" s="33"/>
      <c r="V153" s="52"/>
      <c r="W153" s="155"/>
      <c r="X153" s="57"/>
      <c r="Y153" s="57"/>
    </row>
    <row r="154" spans="1:25" s="107" customFormat="1" ht="18.75" customHeight="1" thickBot="1">
      <c r="A154" s="167"/>
      <c r="B154" s="230" t="s">
        <v>46</v>
      </c>
      <c r="C154" s="113"/>
      <c r="D154" s="114">
        <v>2</v>
      </c>
      <c r="E154" s="39"/>
      <c r="F154" s="92"/>
      <c r="G154" s="619">
        <v>3</v>
      </c>
      <c r="H154" s="231">
        <f t="shared" si="7"/>
        <v>90</v>
      </c>
      <c r="I154" s="29">
        <v>6</v>
      </c>
      <c r="J154" s="19" t="s">
        <v>48</v>
      </c>
      <c r="K154" s="19"/>
      <c r="L154" s="19" t="s">
        <v>218</v>
      </c>
      <c r="M154" s="232">
        <f>H154-I154</f>
        <v>84</v>
      </c>
      <c r="N154" s="233"/>
      <c r="O154" s="1759" t="s">
        <v>106</v>
      </c>
      <c r="P154" s="1760"/>
      <c r="Q154" s="151"/>
      <c r="R154" s="1682"/>
      <c r="S154" s="1686"/>
      <c r="T154" s="69"/>
      <c r="U154" s="49"/>
      <c r="V154" s="117"/>
      <c r="W154" s="234"/>
      <c r="X154" s="65"/>
      <c r="Y154" s="65"/>
    </row>
    <row r="155" spans="1:25" s="107" customFormat="1" ht="18" customHeight="1" thickBot="1">
      <c r="A155" s="1690" t="s">
        <v>136</v>
      </c>
      <c r="B155" s="1761"/>
      <c r="C155" s="249"/>
      <c r="D155" s="250"/>
      <c r="E155" s="251"/>
      <c r="F155" s="252"/>
      <c r="G155" s="252">
        <f>G106+G111+G121+G114+G124+G142+G143+G146+G149+G152</f>
        <v>42895</v>
      </c>
      <c r="H155" s="251">
        <f t="shared" si="7"/>
        <v>1286850</v>
      </c>
      <c r="I155" s="229"/>
      <c r="J155" s="170"/>
      <c r="K155" s="170"/>
      <c r="L155" s="170"/>
      <c r="M155" s="192"/>
      <c r="N155" s="171"/>
      <c r="O155" s="1762"/>
      <c r="P155" s="1763"/>
      <c r="Q155" s="253"/>
      <c r="R155" s="1682"/>
      <c r="S155" s="1686"/>
      <c r="T155" s="254"/>
      <c r="U155" s="172"/>
      <c r="V155" s="191"/>
      <c r="W155" s="255"/>
      <c r="X155" s="256"/>
      <c r="Y155" s="257"/>
    </row>
    <row r="156" spans="1:25" s="107" customFormat="1" ht="18" customHeight="1" thickBot="1">
      <c r="A156" s="1701" t="s">
        <v>45</v>
      </c>
      <c r="B156" s="1764"/>
      <c r="C156" s="235"/>
      <c r="D156" s="236"/>
      <c r="E156" s="237"/>
      <c r="F156" s="238"/>
      <c r="G156" s="238">
        <f>G107+G112+G122+G115+G125+G144+G147+G150+G153</f>
        <v>4.5</v>
      </c>
      <c r="H156" s="237">
        <f t="shared" si="7"/>
        <v>135</v>
      </c>
      <c r="I156" s="240"/>
      <c r="J156" s="241"/>
      <c r="K156" s="241"/>
      <c r="L156" s="241"/>
      <c r="M156" s="242"/>
      <c r="N156" s="197"/>
      <c r="O156" s="1762"/>
      <c r="P156" s="1763"/>
      <c r="Q156" s="243"/>
      <c r="R156" s="1682"/>
      <c r="S156" s="1686"/>
      <c r="T156" s="244"/>
      <c r="U156" s="245"/>
      <c r="V156" s="185"/>
      <c r="W156" s="246"/>
      <c r="X156" s="247"/>
      <c r="Y156" s="248"/>
    </row>
    <row r="157" spans="1:25" s="107" customFormat="1" ht="18" customHeight="1" thickBot="1">
      <c r="A157" s="1701" t="s">
        <v>117</v>
      </c>
      <c r="B157" s="1764"/>
      <c r="C157" s="235"/>
      <c r="D157" s="236"/>
      <c r="E157" s="237"/>
      <c r="F157" s="238"/>
      <c r="G157" s="239">
        <f>G108+G113+G123+G116+G126+G142+G145+G148+G151+G154</f>
        <v>36</v>
      </c>
      <c r="H157" s="237">
        <f t="shared" si="7"/>
        <v>1080</v>
      </c>
      <c r="I157" s="515">
        <f>I109+I110+I113+I118+I119+I120+I123+I126+I128+I131+I134+I137+I140</f>
        <v>82</v>
      </c>
      <c r="J157" s="516" t="s">
        <v>245</v>
      </c>
      <c r="K157" s="516"/>
      <c r="L157" s="516" t="s">
        <v>246</v>
      </c>
      <c r="M157" s="517">
        <f>H157-I157</f>
        <v>998</v>
      </c>
      <c r="N157" s="518"/>
      <c r="O157" s="1829" t="s">
        <v>49</v>
      </c>
      <c r="P157" s="1830"/>
      <c r="Q157" s="519" t="s">
        <v>106</v>
      </c>
      <c r="R157" s="1831" t="s">
        <v>243</v>
      </c>
      <c r="S157" s="1832"/>
      <c r="T157" s="520"/>
      <c r="U157" s="521"/>
      <c r="V157" s="522"/>
      <c r="W157" s="523" t="s">
        <v>244</v>
      </c>
      <c r="X157" s="524" t="s">
        <v>49</v>
      </c>
      <c r="Y157" s="525"/>
    </row>
    <row r="158" spans="1:25" s="13" customFormat="1" ht="15.75">
      <c r="A158" s="1713" t="s">
        <v>155</v>
      </c>
      <c r="B158" s="1771"/>
      <c r="C158" s="1771"/>
      <c r="D158" s="1771"/>
      <c r="E158" s="1771"/>
      <c r="F158" s="1771"/>
      <c r="G158" s="1771"/>
      <c r="H158" s="1771"/>
      <c r="I158" s="1771"/>
      <c r="J158" s="1771"/>
      <c r="K158" s="1771"/>
      <c r="L158" s="1771"/>
      <c r="M158" s="1771"/>
      <c r="N158" s="1771"/>
      <c r="O158" s="1771"/>
      <c r="P158" s="1771"/>
      <c r="Q158" s="1771"/>
      <c r="R158" s="1771"/>
      <c r="S158" s="1771"/>
      <c r="T158" s="1771"/>
      <c r="U158" s="1771"/>
      <c r="V158" s="1771"/>
      <c r="W158" s="1771"/>
      <c r="X158" s="1771"/>
      <c r="Y158" s="1772"/>
    </row>
    <row r="159" spans="1:25" s="13" customFormat="1" ht="15.75">
      <c r="A159" s="40" t="s">
        <v>156</v>
      </c>
      <c r="B159" s="71" t="s">
        <v>20</v>
      </c>
      <c r="C159" s="72"/>
      <c r="D159" s="72"/>
      <c r="E159" s="39"/>
      <c r="F159" s="39" t="s">
        <v>274</v>
      </c>
      <c r="G159" s="616">
        <v>16.5</v>
      </c>
      <c r="H159" s="39">
        <f>G159*30</f>
        <v>495</v>
      </c>
      <c r="I159" s="72"/>
      <c r="J159" s="72"/>
      <c r="K159" s="72"/>
      <c r="L159" s="72"/>
      <c r="M159" s="136"/>
      <c r="N159" s="133"/>
      <c r="O159" s="1773"/>
      <c r="P159" s="1774"/>
      <c r="Q159" s="133"/>
      <c r="R159" s="1773"/>
      <c r="S159" s="1775"/>
      <c r="T159" s="41"/>
      <c r="U159" s="41"/>
      <c r="V159" s="124"/>
      <c r="W159" s="145"/>
      <c r="X159" s="14"/>
      <c r="Y159" s="14" t="s">
        <v>96</v>
      </c>
    </row>
    <row r="160" spans="1:25" s="13" customFormat="1" ht="16.5" thickBot="1">
      <c r="A160" s="40" t="s">
        <v>157</v>
      </c>
      <c r="B160" s="71" t="s">
        <v>93</v>
      </c>
      <c r="C160" s="39"/>
      <c r="D160" s="39"/>
      <c r="E160" s="39"/>
      <c r="F160" s="39" t="s">
        <v>274</v>
      </c>
      <c r="G160" s="627">
        <v>2</v>
      </c>
      <c r="H160" s="39">
        <f>G160*30</f>
        <v>60</v>
      </c>
      <c r="I160" s="39"/>
      <c r="J160" s="39"/>
      <c r="K160" s="39"/>
      <c r="L160" s="39"/>
      <c r="M160" s="258"/>
      <c r="N160" s="259"/>
      <c r="O160" s="1776"/>
      <c r="P160" s="1777"/>
      <c r="Q160" s="259"/>
      <c r="R160" s="1776"/>
      <c r="S160" s="1778"/>
      <c r="T160" s="39"/>
      <c r="U160" s="39"/>
      <c r="V160" s="260"/>
      <c r="W160" s="261"/>
      <c r="X160" s="169"/>
      <c r="Y160" s="169"/>
    </row>
    <row r="161" spans="1:25" s="13" customFormat="1" ht="16.5" thickBot="1">
      <c r="A161" s="1769" t="s">
        <v>159</v>
      </c>
      <c r="B161" s="1770"/>
      <c r="C161" s="262"/>
      <c r="D161" s="262"/>
      <c r="E161" s="262"/>
      <c r="F161" s="251"/>
      <c r="G161" s="628">
        <f>G159+G160</f>
        <v>18.5</v>
      </c>
      <c r="H161" s="251">
        <f>H159+H160</f>
        <v>555</v>
      </c>
      <c r="I161" s="262"/>
      <c r="J161" s="262"/>
      <c r="K161" s="262"/>
      <c r="L161" s="262"/>
      <c r="M161" s="263"/>
      <c r="N161" s="264"/>
      <c r="O161" s="1779"/>
      <c r="P161" s="1780"/>
      <c r="Q161" s="264"/>
      <c r="R161" s="1779"/>
      <c r="S161" s="1781"/>
      <c r="T161" s="262"/>
      <c r="U161" s="262"/>
      <c r="V161" s="265"/>
      <c r="W161" s="266"/>
      <c r="X161" s="267"/>
      <c r="Y161" s="268"/>
    </row>
    <row r="162" spans="1:25" s="13" customFormat="1" ht="16.5" thickBot="1">
      <c r="A162" s="1782" t="s">
        <v>158</v>
      </c>
      <c r="B162" s="1783"/>
      <c r="C162" s="1783"/>
      <c r="D162" s="1783"/>
      <c r="E162" s="1783"/>
      <c r="F162" s="1783"/>
      <c r="G162" s="1783"/>
      <c r="H162" s="1783"/>
      <c r="I162" s="1783"/>
      <c r="J162" s="1783"/>
      <c r="K162" s="1783"/>
      <c r="L162" s="1783"/>
      <c r="M162" s="1783"/>
      <c r="N162" s="1783"/>
      <c r="O162" s="1783"/>
      <c r="P162" s="1783"/>
      <c r="Q162" s="1783"/>
      <c r="R162" s="1783"/>
      <c r="S162" s="1783"/>
      <c r="T162" s="1783"/>
      <c r="U162" s="1783"/>
      <c r="V162" s="1783"/>
      <c r="W162" s="1783"/>
      <c r="X162" s="1783"/>
      <c r="Y162" s="1784"/>
    </row>
    <row r="163" spans="1:25" s="13" customFormat="1" ht="16.5" thickBot="1">
      <c r="A163" s="1785" t="s">
        <v>153</v>
      </c>
      <c r="B163" s="1786"/>
      <c r="C163" s="269"/>
      <c r="D163" s="269"/>
      <c r="E163" s="270"/>
      <c r="F163" s="271"/>
      <c r="G163" s="533">
        <f>G22+G63+G97+G155+G161</f>
        <v>43056.5</v>
      </c>
      <c r="H163" s="533">
        <f>H155+H161</f>
        <v>1287405</v>
      </c>
      <c r="I163" s="534"/>
      <c r="J163" s="534"/>
      <c r="K163" s="534"/>
      <c r="L163" s="534"/>
      <c r="M163" s="535"/>
      <c r="N163" s="638"/>
      <c r="O163" s="1787"/>
      <c r="P163" s="1788"/>
      <c r="Q163" s="638"/>
      <c r="R163" s="1787"/>
      <c r="S163" s="1789"/>
      <c r="T163" s="272"/>
      <c r="U163" s="272"/>
      <c r="V163" s="273"/>
      <c r="W163" s="274"/>
      <c r="X163" s="275"/>
      <c r="Y163" s="276"/>
    </row>
    <row r="164" spans="1:25" s="13" customFormat="1" ht="16.5" thickBot="1">
      <c r="A164" s="1785" t="s">
        <v>154</v>
      </c>
      <c r="B164" s="1786"/>
      <c r="C164" s="269"/>
      <c r="D164" s="269"/>
      <c r="E164" s="270"/>
      <c r="F164" s="271"/>
      <c r="G164" s="533">
        <f>G23+G62+G96+G156</f>
        <v>66</v>
      </c>
      <c r="H164" s="536">
        <f>H156</f>
        <v>135</v>
      </c>
      <c r="I164" s="534"/>
      <c r="J164" s="534"/>
      <c r="K164" s="534"/>
      <c r="L164" s="534"/>
      <c r="M164" s="535"/>
      <c r="N164" s="638"/>
      <c r="O164" s="1787"/>
      <c r="P164" s="1788"/>
      <c r="Q164" s="638"/>
      <c r="R164" s="1787"/>
      <c r="S164" s="1789"/>
      <c r="T164" s="272"/>
      <c r="U164" s="272"/>
      <c r="V164" s="273"/>
      <c r="W164" s="274"/>
      <c r="X164" s="275"/>
      <c r="Y164" s="276"/>
    </row>
    <row r="165" spans="1:25" s="13" customFormat="1" ht="16.5" thickBot="1">
      <c r="A165" s="1790" t="s">
        <v>160</v>
      </c>
      <c r="B165" s="1791"/>
      <c r="C165" s="228"/>
      <c r="D165" s="228"/>
      <c r="E165" s="228"/>
      <c r="F165" s="278"/>
      <c r="G165" s="283">
        <f>G24+G61+G95+G157+G161</f>
        <v>136</v>
      </c>
      <c r="H165" s="283">
        <f>H24+H61+H95+H157+H161</f>
        <v>4080</v>
      </c>
      <c r="I165" s="283">
        <f>I24+I61+I95+I157</f>
        <v>314</v>
      </c>
      <c r="J165" s="283"/>
      <c r="K165" s="283"/>
      <c r="L165" s="283"/>
      <c r="M165" s="283">
        <f>H165-I165</f>
        <v>3766</v>
      </c>
      <c r="N165" s="639" t="s">
        <v>72</v>
      </c>
      <c r="O165" s="1696" t="s">
        <v>228</v>
      </c>
      <c r="P165" s="1697"/>
      <c r="Q165" s="639" t="s">
        <v>47</v>
      </c>
      <c r="R165" s="1696" t="s">
        <v>54</v>
      </c>
      <c r="S165" s="1792"/>
      <c r="T165" s="279"/>
      <c r="U165" s="279"/>
      <c r="V165" s="280"/>
      <c r="W165" s="281" t="s">
        <v>51</v>
      </c>
      <c r="X165" s="279" t="s">
        <v>38</v>
      </c>
      <c r="Y165" s="282" t="s">
        <v>252</v>
      </c>
    </row>
    <row r="166" spans="1:25" s="13" customFormat="1" ht="15.75">
      <c r="A166" s="277"/>
      <c r="B166" s="1793" t="s">
        <v>161</v>
      </c>
      <c r="C166" s="1793"/>
      <c r="D166" s="1793"/>
      <c r="E166" s="1793"/>
      <c r="F166" s="1793"/>
      <c r="G166" s="1793"/>
      <c r="H166" s="1793"/>
      <c r="I166" s="1793"/>
      <c r="J166" s="1793"/>
      <c r="K166" s="1793"/>
      <c r="L166" s="1793"/>
      <c r="M166" s="1794"/>
      <c r="N166" s="526" t="s">
        <v>261</v>
      </c>
      <c r="O166" s="1795" t="s">
        <v>262</v>
      </c>
      <c r="P166" s="1796"/>
      <c r="Q166" s="620" t="s">
        <v>264</v>
      </c>
      <c r="R166" s="1795" t="s">
        <v>265</v>
      </c>
      <c r="S166" s="1797"/>
      <c r="T166" s="527"/>
      <c r="U166" s="527"/>
      <c r="V166" s="528"/>
      <c r="W166" s="621" t="s">
        <v>266</v>
      </c>
      <c r="X166" s="622" t="s">
        <v>247</v>
      </c>
      <c r="Y166" s="527"/>
    </row>
    <row r="167" spans="1:25" s="13" customFormat="1" ht="15.75">
      <c r="A167" s="18"/>
      <c r="B167" s="1798" t="s">
        <v>71</v>
      </c>
      <c r="C167" s="1798"/>
      <c r="D167" s="1798"/>
      <c r="E167" s="1798"/>
      <c r="F167" s="1798"/>
      <c r="G167" s="1798"/>
      <c r="H167" s="1798"/>
      <c r="I167" s="1798"/>
      <c r="J167" s="1798"/>
      <c r="K167" s="1798"/>
      <c r="L167" s="1798"/>
      <c r="M167" s="1799"/>
      <c r="N167" s="42">
        <v>2</v>
      </c>
      <c r="O167" s="1800">
        <v>4</v>
      </c>
      <c r="P167" s="1801"/>
      <c r="Q167" s="129" t="s">
        <v>55</v>
      </c>
      <c r="R167" s="1753" t="s">
        <v>72</v>
      </c>
      <c r="S167" s="1802"/>
      <c r="T167" s="19" t="s">
        <v>73</v>
      </c>
      <c r="U167" s="19" t="s">
        <v>74</v>
      </c>
      <c r="V167" s="36"/>
      <c r="W167" s="623" t="s">
        <v>77</v>
      </c>
      <c r="X167" s="624" t="s">
        <v>74</v>
      </c>
      <c r="Y167" s="101"/>
    </row>
    <row r="168" spans="1:25" s="13" customFormat="1" ht="15.75">
      <c r="A168" s="18"/>
      <c r="B168" s="1798" t="s">
        <v>75</v>
      </c>
      <c r="C168" s="1798"/>
      <c r="D168" s="1798"/>
      <c r="E168" s="1798"/>
      <c r="F168" s="1798"/>
      <c r="G168" s="1798"/>
      <c r="H168" s="1798"/>
      <c r="I168" s="1798"/>
      <c r="J168" s="1798"/>
      <c r="K168" s="1798"/>
      <c r="L168" s="1798"/>
      <c r="M168" s="1799"/>
      <c r="N168" s="625">
        <v>3</v>
      </c>
      <c r="O168" s="1800">
        <v>4</v>
      </c>
      <c r="P168" s="1801"/>
      <c r="Q168" s="129" t="s">
        <v>73</v>
      </c>
      <c r="R168" s="1803" t="s">
        <v>74</v>
      </c>
      <c r="S168" s="1804"/>
      <c r="T168" s="19" t="s">
        <v>55</v>
      </c>
      <c r="U168" s="19" t="s">
        <v>74</v>
      </c>
      <c r="V168" s="36"/>
      <c r="W168" s="144" t="s">
        <v>55</v>
      </c>
      <c r="X168" s="626" t="s">
        <v>74</v>
      </c>
      <c r="Y168" s="58"/>
    </row>
    <row r="169" spans="1:25" s="13" customFormat="1" ht="15.75">
      <c r="A169" s="18"/>
      <c r="B169" s="1798" t="s">
        <v>76</v>
      </c>
      <c r="C169" s="1798"/>
      <c r="D169" s="1798"/>
      <c r="E169" s="1798"/>
      <c r="F169" s="1798"/>
      <c r="G169" s="1798"/>
      <c r="H169" s="1798"/>
      <c r="I169" s="1798"/>
      <c r="J169" s="1798"/>
      <c r="K169" s="1798"/>
      <c r="L169" s="1798"/>
      <c r="M169" s="1799"/>
      <c r="N169" s="42"/>
      <c r="O169" s="1805"/>
      <c r="P169" s="1806"/>
      <c r="Q169" s="129"/>
      <c r="R169" s="1680" t="s">
        <v>74</v>
      </c>
      <c r="S169" s="1687"/>
      <c r="T169" s="19" t="s">
        <v>77</v>
      </c>
      <c r="U169" s="19" t="s">
        <v>77</v>
      </c>
      <c r="V169" s="36"/>
      <c r="W169" s="143">
        <v>2</v>
      </c>
      <c r="X169" s="59"/>
      <c r="Y169" s="57"/>
    </row>
    <row r="170" spans="1:25" s="13" customFormat="1" ht="15.75" customHeight="1">
      <c r="A170" s="18"/>
      <c r="B170" s="1807" t="s">
        <v>78</v>
      </c>
      <c r="C170" s="1807"/>
      <c r="D170" s="1807"/>
      <c r="E170" s="1807"/>
      <c r="F170" s="1807"/>
      <c r="G170" s="1807"/>
      <c r="H170" s="1807"/>
      <c r="I170" s="1807"/>
      <c r="J170" s="1807"/>
      <c r="K170" s="1807"/>
      <c r="L170" s="1807"/>
      <c r="M170" s="1808"/>
      <c r="N170" s="1809" t="s">
        <v>95</v>
      </c>
      <c r="O170" s="1810"/>
      <c r="P170" s="1811"/>
      <c r="Q170" s="1812" t="s">
        <v>95</v>
      </c>
      <c r="R170" s="1813"/>
      <c r="S170" s="1813"/>
      <c r="T170" s="1757" t="s">
        <v>79</v>
      </c>
      <c r="U170" s="1757"/>
      <c r="V170" s="127"/>
      <c r="W170" s="1814" t="s">
        <v>95</v>
      </c>
      <c r="X170" s="1815"/>
      <c r="Y170" s="411"/>
    </row>
    <row r="171" spans="2:25" ht="15.75">
      <c r="B171" s="43"/>
      <c r="C171" s="44"/>
      <c r="D171" s="44"/>
      <c r="E171" s="43"/>
      <c r="F171" s="43"/>
      <c r="G171" s="43"/>
      <c r="H171" s="43"/>
      <c r="I171" s="43"/>
      <c r="J171" s="45"/>
      <c r="K171" s="45"/>
      <c r="L171" s="45"/>
      <c r="M171" s="142"/>
      <c r="N171" s="1816">
        <f>G79+G19+G29+G30+G34+G38+G39+G52+G55+G59+G60+G148+G154</f>
        <v>42</v>
      </c>
      <c r="O171" s="1817"/>
      <c r="P171" s="1818"/>
      <c r="Q171" s="1819">
        <f>G44+G47+G48+G49+G68+G69+G75+G80+G85+G92+G113+G118+G119+G120+G123+G126</f>
        <v>49.5</v>
      </c>
      <c r="R171" s="1817"/>
      <c r="S171" s="1818"/>
      <c r="T171" s="529"/>
      <c r="U171" s="529"/>
      <c r="V171" s="529"/>
      <c r="W171" s="1819">
        <f>G13+G72+G86+G87+G93+G94+G109+G110+G142+G145+G151+G159+G160</f>
        <v>42.5</v>
      </c>
      <c r="X171" s="1817"/>
      <c r="Y171" s="1818"/>
    </row>
    <row r="172" spans="2:25" ht="15.75">
      <c r="B172" s="43"/>
      <c r="C172" s="44"/>
      <c r="D172" s="44"/>
      <c r="E172" s="43"/>
      <c r="F172" s="43"/>
      <c r="G172" s="43"/>
      <c r="H172" s="43"/>
      <c r="I172" s="43"/>
      <c r="J172" s="45"/>
      <c r="K172" s="45"/>
      <c r="L172" s="45"/>
      <c r="M172" s="45"/>
      <c r="N172" s="1819">
        <f>N171+Q171+W171</f>
        <v>134</v>
      </c>
      <c r="O172" s="1817"/>
      <c r="P172" s="1817"/>
      <c r="Q172" s="1817"/>
      <c r="R172" s="1817"/>
      <c r="S172" s="1817"/>
      <c r="T172" s="1817"/>
      <c r="U172" s="1817"/>
      <c r="V172" s="1817"/>
      <c r="W172" s="1820"/>
      <c r="X172" s="1820"/>
      <c r="Y172" s="1821"/>
    </row>
    <row r="173" spans="2:25" ht="15.75">
      <c r="B173" s="43"/>
      <c r="C173" s="44"/>
      <c r="D173" s="44"/>
      <c r="E173" s="43"/>
      <c r="F173" s="43"/>
      <c r="G173" s="43"/>
      <c r="H173" s="43"/>
      <c r="I173" s="43"/>
      <c r="J173" s="45"/>
      <c r="K173" s="45"/>
      <c r="L173" s="45"/>
      <c r="M173" s="45"/>
      <c r="N173" s="530"/>
      <c r="O173" s="530"/>
      <c r="P173" s="530"/>
      <c r="Q173" s="531"/>
      <c r="R173" s="531"/>
      <c r="S173" s="532"/>
      <c r="T173" s="532"/>
      <c r="U173" s="532"/>
      <c r="V173" s="532"/>
      <c r="W173" s="532"/>
      <c r="X173" s="532"/>
      <c r="Y173" s="532"/>
    </row>
    <row r="174" spans="2:25" ht="15.75">
      <c r="B174" s="43"/>
      <c r="C174" s="44"/>
      <c r="D174" s="44"/>
      <c r="E174" s="43"/>
      <c r="F174" s="43"/>
      <c r="G174" s="43"/>
      <c r="H174" s="43"/>
      <c r="I174" s="43"/>
      <c r="J174" s="45"/>
      <c r="K174" s="45"/>
      <c r="L174" s="45"/>
      <c r="M174" s="45"/>
      <c r="N174" s="45"/>
      <c r="O174" s="45"/>
      <c r="P174" s="45"/>
      <c r="Q174" s="9"/>
      <c r="R174" s="9"/>
      <c r="W174" s="8"/>
      <c r="X174" s="8"/>
      <c r="Y174" s="8"/>
    </row>
    <row r="175" spans="2:25" ht="15.75">
      <c r="B175" s="43"/>
      <c r="C175" s="44"/>
      <c r="D175" s="44"/>
      <c r="E175" s="43"/>
      <c r="F175" s="43"/>
      <c r="G175" s="43"/>
      <c r="H175" s="43"/>
      <c r="I175" s="43"/>
      <c r="J175" s="45"/>
      <c r="K175" s="45"/>
      <c r="L175" s="45"/>
      <c r="M175" s="45"/>
      <c r="N175" s="45">
        <f>COUNTIF($C11:$C140,1)</f>
        <v>2</v>
      </c>
      <c r="O175" s="45">
        <f>COUNTIF($C11:$C140,2)</f>
        <v>4</v>
      </c>
      <c r="P175" s="45"/>
      <c r="Q175" s="45">
        <f>COUNTIF($C11:$C140,3)</f>
        <v>3</v>
      </c>
      <c r="R175" s="45">
        <f>COUNTIF($C11:$C140,4)</f>
        <v>4</v>
      </c>
      <c r="W175" s="45">
        <f>COUNTIF($C11:$C140,5)</f>
        <v>3</v>
      </c>
      <c r="X175" s="45">
        <f>COUNTIF($C11:$C140,6)</f>
        <v>2</v>
      </c>
      <c r="Y175" s="8"/>
    </row>
    <row r="176" spans="2:25" ht="15.75">
      <c r="B176" s="43"/>
      <c r="C176" s="44"/>
      <c r="D176" s="44"/>
      <c r="E176" s="43"/>
      <c r="F176" s="43"/>
      <c r="G176" s="43"/>
      <c r="H176" s="43"/>
      <c r="I176" s="43"/>
      <c r="J176" s="45"/>
      <c r="K176" s="45"/>
      <c r="L176" s="45"/>
      <c r="M176" s="45"/>
      <c r="N176" s="45">
        <f>COUNTIF($D11:$D140,1)</f>
        <v>3</v>
      </c>
      <c r="O176" s="45">
        <f>COUNTIF($D11:$D140,2)</f>
        <v>4</v>
      </c>
      <c r="P176" s="45"/>
      <c r="Q176" s="45">
        <f>COUNTIF($D11:$D140,3)</f>
        <v>3</v>
      </c>
      <c r="R176" s="45">
        <f>COUNTIF($D11:$D140,4)</f>
        <v>2</v>
      </c>
      <c r="W176" s="45">
        <f>COUNTIF($D11:$D140,5)</f>
        <v>4</v>
      </c>
      <c r="X176" s="45">
        <f>COUNTIF($D11:$D140,6)</f>
        <v>2</v>
      </c>
      <c r="Y176" s="8"/>
    </row>
    <row r="177" spans="2:25" ht="15.75">
      <c r="B177" s="43"/>
      <c r="C177" s="44"/>
      <c r="D177" s="44"/>
      <c r="E177" s="43"/>
      <c r="F177" s="43"/>
      <c r="G177" s="43"/>
      <c r="H177" s="43"/>
      <c r="I177" s="43"/>
      <c r="J177" s="45"/>
      <c r="K177" s="45"/>
      <c r="L177" s="45"/>
      <c r="M177" s="45"/>
      <c r="N177" s="45"/>
      <c r="O177" s="45"/>
      <c r="P177" s="45"/>
      <c r="Q177" s="9"/>
      <c r="R177" s="9"/>
      <c r="W177" s="8"/>
      <c r="X177" s="8"/>
      <c r="Y177" s="8"/>
    </row>
    <row r="178" spans="2:25" ht="15.75">
      <c r="B178" s="43"/>
      <c r="C178" s="44"/>
      <c r="D178" s="44"/>
      <c r="E178" s="43"/>
      <c r="F178" s="43"/>
      <c r="G178" s="43"/>
      <c r="H178" s="43"/>
      <c r="I178" s="43"/>
      <c r="J178" s="45"/>
      <c r="K178" s="45"/>
      <c r="L178" s="45"/>
      <c r="M178" s="45"/>
      <c r="N178" s="45"/>
      <c r="O178" s="45"/>
      <c r="P178" s="45"/>
      <c r="Q178" s="9"/>
      <c r="R178" s="9"/>
      <c r="W178" s="8"/>
      <c r="X178" s="8"/>
      <c r="Y178" s="8"/>
    </row>
    <row r="179" spans="14:25" ht="15.75">
      <c r="N179" s="8">
        <v>5</v>
      </c>
      <c r="O179" s="8">
        <v>6</v>
      </c>
      <c r="P179" s="8">
        <v>7</v>
      </c>
      <c r="Q179" s="11">
        <v>8</v>
      </c>
      <c r="R179" s="11">
        <v>9</v>
      </c>
      <c r="S179" s="8">
        <v>10</v>
      </c>
      <c r="W179" s="8"/>
      <c r="X179" s="8"/>
      <c r="Y179" s="8"/>
    </row>
    <row r="180" spans="23:25" ht="15.75">
      <c r="W180" s="8"/>
      <c r="X180" s="8"/>
      <c r="Y180" s="8"/>
    </row>
    <row r="181" spans="17:25" ht="15.75">
      <c r="Q181" s="46"/>
      <c r="R181" s="46"/>
      <c r="S181" s="46"/>
      <c r="T181" s="46"/>
      <c r="U181" s="46"/>
      <c r="V181" s="46"/>
      <c r="W181" s="8"/>
      <c r="X181" s="8"/>
      <c r="Y181" s="8"/>
    </row>
    <row r="182" spans="17:25" ht="15.75">
      <c r="Q182" s="9"/>
      <c r="R182" s="9"/>
      <c r="S182" s="9"/>
      <c r="T182" s="9"/>
      <c r="U182" s="9"/>
      <c r="V182" s="9"/>
      <c r="W182" s="8"/>
      <c r="X182" s="8"/>
      <c r="Y182" s="8"/>
    </row>
    <row r="183" spans="17:25" ht="15.75">
      <c r="Q183" s="9"/>
      <c r="R183" s="9"/>
      <c r="S183" s="9"/>
      <c r="T183" s="9"/>
      <c r="U183" s="9"/>
      <c r="V183" s="9"/>
      <c r="W183" s="8"/>
      <c r="X183" s="8"/>
      <c r="Y183" s="8"/>
    </row>
    <row r="184" spans="17:25" ht="15.75">
      <c r="Q184" s="9"/>
      <c r="R184" s="9"/>
      <c r="S184" s="9"/>
      <c r="T184" s="9"/>
      <c r="U184" s="9"/>
      <c r="V184" s="9"/>
      <c r="W184" s="8"/>
      <c r="X184" s="8"/>
      <c r="Y184" s="8"/>
    </row>
    <row r="185" spans="23:25" ht="15.75">
      <c r="W185" s="8"/>
      <c r="X185" s="8"/>
      <c r="Y185" s="8"/>
    </row>
    <row r="186" spans="23:25" ht="15.75">
      <c r="W186" s="8"/>
      <c r="X186" s="8"/>
      <c r="Y186" s="8"/>
    </row>
    <row r="187" spans="4:25" ht="15.75">
      <c r="D187" s="10">
        <v>32</v>
      </c>
      <c r="W187" s="8"/>
      <c r="X187" s="8"/>
      <c r="Y187" s="8"/>
    </row>
    <row r="188" spans="4:25" ht="15.75">
      <c r="D188" s="10">
        <v>4</v>
      </c>
      <c r="W188" s="8"/>
      <c r="X188" s="8"/>
      <c r="Y188" s="8"/>
    </row>
    <row r="189" spans="4:25" ht="15.75">
      <c r="D189" s="10">
        <v>8</v>
      </c>
      <c r="W189" s="8"/>
      <c r="X189" s="8"/>
      <c r="Y189" s="8"/>
    </row>
    <row r="190" spans="4:25" ht="15.75">
      <c r="D190" s="10">
        <v>8</v>
      </c>
      <c r="W190" s="8"/>
      <c r="X190" s="8"/>
      <c r="Y190" s="8"/>
    </row>
    <row r="191" spans="4:25" ht="15.75">
      <c r="D191" s="10">
        <v>8</v>
      </c>
      <c r="W191" s="8"/>
      <c r="X191" s="8"/>
      <c r="Y191" s="8"/>
    </row>
    <row r="192" spans="4:25" ht="15.75">
      <c r="D192" s="10">
        <v>12</v>
      </c>
      <c r="W192" s="8"/>
      <c r="X192" s="8"/>
      <c r="Y192" s="8"/>
    </row>
    <row r="193" spans="4:25" ht="15.75">
      <c r="D193" s="10">
        <v>8</v>
      </c>
      <c r="W193" s="8"/>
      <c r="X193" s="8"/>
      <c r="Y193" s="8"/>
    </row>
    <row r="194" spans="23:25" ht="15.75">
      <c r="W194" s="8"/>
      <c r="X194" s="8"/>
      <c r="Y194" s="8"/>
    </row>
    <row r="195" spans="23:25" ht="15.75">
      <c r="W195" s="8"/>
      <c r="X195" s="8"/>
      <c r="Y195" s="8"/>
    </row>
    <row r="196" spans="23:25" ht="15.75">
      <c r="W196" s="8"/>
      <c r="X196" s="8"/>
      <c r="Y196" s="8"/>
    </row>
    <row r="197" spans="23:25" ht="15.75">
      <c r="W197" s="8"/>
      <c r="X197" s="8"/>
      <c r="Y197" s="8"/>
    </row>
    <row r="198" spans="23:25" ht="15.75">
      <c r="W198" s="8"/>
      <c r="X198" s="8"/>
      <c r="Y198" s="8"/>
    </row>
    <row r="199" spans="23:25" ht="15.75">
      <c r="W199" s="8"/>
      <c r="X199" s="8"/>
      <c r="Y199" s="8"/>
    </row>
    <row r="200" spans="23:25" ht="15.75">
      <c r="W200" s="8"/>
      <c r="X200" s="8"/>
      <c r="Y200" s="8"/>
    </row>
    <row r="201" spans="23:25" ht="15.75">
      <c r="W201" s="8"/>
      <c r="X201" s="8"/>
      <c r="Y201" s="8"/>
    </row>
    <row r="202" spans="23:25" ht="15.75">
      <c r="W202" s="8"/>
      <c r="X202" s="8"/>
      <c r="Y202" s="8"/>
    </row>
    <row r="203" spans="23:25" ht="15.75">
      <c r="W203" s="8"/>
      <c r="X203" s="8"/>
      <c r="Y203" s="8"/>
    </row>
    <row r="204" spans="23:25" ht="15.75">
      <c r="W204" s="8"/>
      <c r="X204" s="8"/>
      <c r="Y204" s="8"/>
    </row>
    <row r="205" spans="23:25" ht="15.75">
      <c r="W205" s="8"/>
      <c r="X205" s="8"/>
      <c r="Y205" s="8"/>
    </row>
    <row r="206" spans="23:25" ht="15.75">
      <c r="W206" s="8"/>
      <c r="X206" s="8"/>
      <c r="Y206" s="8"/>
    </row>
    <row r="207" spans="23:25" ht="15.75">
      <c r="W207" s="8"/>
      <c r="X207" s="8"/>
      <c r="Y207" s="8"/>
    </row>
    <row r="208" spans="23:25" ht="15.75">
      <c r="W208" s="8"/>
      <c r="X208" s="8"/>
      <c r="Y208" s="8"/>
    </row>
    <row r="209" spans="23:25" ht="15.75">
      <c r="W209" s="8"/>
      <c r="X209" s="8"/>
      <c r="Y209" s="8"/>
    </row>
    <row r="210" spans="23:25" ht="15.75">
      <c r="W210" s="8"/>
      <c r="X210" s="8"/>
      <c r="Y210" s="8"/>
    </row>
    <row r="211" spans="23:25" ht="15.75">
      <c r="W211" s="8"/>
      <c r="X211" s="8"/>
      <c r="Y211" s="8"/>
    </row>
    <row r="212" spans="23:25" ht="15.75">
      <c r="W212" s="8"/>
      <c r="X212" s="8"/>
      <c r="Y212" s="8"/>
    </row>
    <row r="213" spans="23:25" ht="15.75">
      <c r="W213" s="8"/>
      <c r="X213" s="8"/>
      <c r="Y213" s="8"/>
    </row>
    <row r="214" spans="23:25" ht="15.75">
      <c r="W214" s="8"/>
      <c r="X214" s="8"/>
      <c r="Y214" s="8"/>
    </row>
    <row r="215" spans="23:25" ht="15.75">
      <c r="W215" s="8"/>
      <c r="X215" s="8"/>
      <c r="Y215" s="8"/>
    </row>
    <row r="216" spans="23:25" ht="15.75">
      <c r="W216" s="8"/>
      <c r="X216" s="8"/>
      <c r="Y216" s="8"/>
    </row>
    <row r="217" spans="23:25" ht="15.75">
      <c r="W217" s="8"/>
      <c r="X217" s="8"/>
      <c r="Y217" s="8"/>
    </row>
    <row r="218" spans="23:25" ht="15.75">
      <c r="W218" s="8"/>
      <c r="X218" s="8"/>
      <c r="Y218" s="8"/>
    </row>
    <row r="219" spans="23:25" ht="15.75">
      <c r="W219" s="8"/>
      <c r="X219" s="8"/>
      <c r="Y219" s="8"/>
    </row>
    <row r="220" spans="23:25" ht="15.75">
      <c r="W220" s="8"/>
      <c r="X220" s="8"/>
      <c r="Y220" s="8"/>
    </row>
    <row r="221" spans="23:25" ht="15.75">
      <c r="W221" s="8"/>
      <c r="X221" s="8"/>
      <c r="Y221" s="8"/>
    </row>
    <row r="222" spans="23:25" ht="15.75">
      <c r="W222" s="8"/>
      <c r="X222" s="8"/>
      <c r="Y222" s="8"/>
    </row>
    <row r="223" spans="23:25" ht="15.75">
      <c r="W223" s="8"/>
      <c r="X223" s="8"/>
      <c r="Y223" s="8"/>
    </row>
    <row r="224" spans="23:25" ht="15.75">
      <c r="W224" s="8"/>
      <c r="X224" s="8"/>
      <c r="Y224" s="8"/>
    </row>
    <row r="225" spans="23:25" ht="15.75">
      <c r="W225" s="8"/>
      <c r="X225" s="8"/>
      <c r="Y225" s="8"/>
    </row>
    <row r="226" spans="23:25" ht="15.75">
      <c r="W226" s="8"/>
      <c r="X226" s="8"/>
      <c r="Y226" s="8"/>
    </row>
    <row r="227" spans="23:25" ht="15.75">
      <c r="W227" s="8"/>
      <c r="X227" s="8"/>
      <c r="Y227" s="8"/>
    </row>
    <row r="228" spans="23:25" ht="15.75">
      <c r="W228" s="8"/>
      <c r="X228" s="8"/>
      <c r="Y228" s="8"/>
    </row>
    <row r="229" spans="23:25" ht="15.75">
      <c r="W229" s="8"/>
      <c r="X229" s="8"/>
      <c r="Y229" s="8"/>
    </row>
    <row r="230" spans="23:25" ht="15.75">
      <c r="W230" s="8"/>
      <c r="X230" s="8"/>
      <c r="Y230" s="8"/>
    </row>
    <row r="231" spans="23:25" ht="15.75">
      <c r="W231" s="8"/>
      <c r="X231" s="8"/>
      <c r="Y231" s="8"/>
    </row>
    <row r="232" spans="23:25" ht="15.75">
      <c r="W232" s="8"/>
      <c r="X232" s="8"/>
      <c r="Y232" s="8"/>
    </row>
    <row r="233" spans="23:25" ht="15.75">
      <c r="W233" s="8"/>
      <c r="X233" s="8"/>
      <c r="Y233" s="8"/>
    </row>
    <row r="234" spans="23:25" ht="15.75">
      <c r="W234" s="8"/>
      <c r="X234" s="8"/>
      <c r="Y234" s="8"/>
    </row>
    <row r="235" spans="23:25" ht="15.75">
      <c r="W235" s="8"/>
      <c r="X235" s="8"/>
      <c r="Y235" s="8"/>
    </row>
    <row r="236" spans="23:25" ht="15.75">
      <c r="W236" s="8"/>
      <c r="X236" s="8"/>
      <c r="Y236" s="8"/>
    </row>
    <row r="237" spans="23:25" ht="15.75">
      <c r="W237" s="8"/>
      <c r="X237" s="8"/>
      <c r="Y237" s="8"/>
    </row>
    <row r="238" spans="23:25" ht="15.75">
      <c r="W238" s="8"/>
      <c r="X238" s="8"/>
      <c r="Y238" s="8"/>
    </row>
    <row r="239" spans="23:25" ht="15.75">
      <c r="W239" s="8"/>
      <c r="X239" s="8"/>
      <c r="Y239" s="8"/>
    </row>
    <row r="240" spans="23:25" ht="15.75">
      <c r="W240" s="8"/>
      <c r="X240" s="8"/>
      <c r="Y240" s="8"/>
    </row>
    <row r="241" spans="23:25" ht="15.75">
      <c r="W241" s="8"/>
      <c r="X241" s="8"/>
      <c r="Y241" s="8"/>
    </row>
    <row r="242" spans="23:25" ht="15.75">
      <c r="W242" s="8"/>
      <c r="X242" s="8"/>
      <c r="Y242" s="8"/>
    </row>
    <row r="243" spans="23:25" ht="15.75">
      <c r="W243" s="8"/>
      <c r="X243" s="8"/>
      <c r="Y243" s="8"/>
    </row>
    <row r="244" spans="23:25" ht="15.75">
      <c r="W244" s="8"/>
      <c r="X244" s="8"/>
      <c r="Y244" s="8"/>
    </row>
    <row r="245" spans="23:25" ht="15.75">
      <c r="W245" s="8"/>
      <c r="X245" s="8"/>
      <c r="Y245" s="8"/>
    </row>
    <row r="246" spans="23:25" ht="15.75">
      <c r="W246" s="8"/>
      <c r="X246" s="8"/>
      <c r="Y246" s="8"/>
    </row>
    <row r="247" spans="23:25" ht="15.75">
      <c r="W247" s="8"/>
      <c r="X247" s="8"/>
      <c r="Y247" s="8"/>
    </row>
    <row r="248" spans="23:25" ht="15.75">
      <c r="W248" s="8"/>
      <c r="X248" s="8"/>
      <c r="Y248" s="8"/>
    </row>
    <row r="249" spans="23:25" ht="15.75">
      <c r="W249" s="8"/>
      <c r="X249" s="8"/>
      <c r="Y249" s="8"/>
    </row>
    <row r="250" spans="23:25" ht="15.75">
      <c r="W250" s="8"/>
      <c r="X250" s="8"/>
      <c r="Y250" s="8"/>
    </row>
    <row r="251" spans="23:25" ht="15.75">
      <c r="W251" s="8"/>
      <c r="X251" s="8"/>
      <c r="Y251" s="8"/>
    </row>
    <row r="252" spans="23:25" ht="15.75">
      <c r="W252" s="8"/>
      <c r="X252" s="8"/>
      <c r="Y252" s="8"/>
    </row>
    <row r="253" spans="23:25" ht="15.75">
      <c r="W253" s="8"/>
      <c r="X253" s="8"/>
      <c r="Y253" s="8"/>
    </row>
    <row r="254" spans="23:25" ht="15.75">
      <c r="W254" s="8"/>
      <c r="X254" s="8"/>
      <c r="Y254" s="8"/>
    </row>
    <row r="255" spans="23:25" ht="15.75">
      <c r="W255" s="8"/>
      <c r="X255" s="8"/>
      <c r="Y255" s="8"/>
    </row>
    <row r="256" spans="23:25" ht="15.75">
      <c r="W256" s="8"/>
      <c r="X256" s="8"/>
      <c r="Y256" s="8"/>
    </row>
    <row r="257" spans="23:25" ht="15.75">
      <c r="W257" s="8"/>
      <c r="X257" s="8"/>
      <c r="Y257" s="8"/>
    </row>
    <row r="258" spans="23:25" ht="15.75">
      <c r="W258" s="8"/>
      <c r="X258" s="8"/>
      <c r="Y258" s="8"/>
    </row>
    <row r="259" spans="23:25" ht="15.75">
      <c r="W259" s="8"/>
      <c r="X259" s="8"/>
      <c r="Y259" s="8"/>
    </row>
    <row r="260" spans="23:25" ht="15.75">
      <c r="W260" s="8"/>
      <c r="X260" s="8"/>
      <c r="Y260" s="8"/>
    </row>
    <row r="261" spans="23:25" ht="15.75">
      <c r="W261" s="8"/>
      <c r="X261" s="8"/>
      <c r="Y261" s="8"/>
    </row>
    <row r="262" spans="23:25" ht="15.75">
      <c r="W262" s="8"/>
      <c r="X262" s="8"/>
      <c r="Y262" s="8"/>
    </row>
    <row r="263" spans="23:25" ht="15.75">
      <c r="W263" s="8"/>
      <c r="X263" s="8"/>
      <c r="Y263" s="8"/>
    </row>
    <row r="264" spans="23:25" ht="15.75">
      <c r="W264" s="8"/>
      <c r="X264" s="8"/>
      <c r="Y264" s="8"/>
    </row>
    <row r="265" spans="23:25" ht="15.75">
      <c r="W265" s="8"/>
      <c r="X265" s="8"/>
      <c r="Y265" s="8"/>
    </row>
    <row r="266" spans="23:25" ht="15.75">
      <c r="W266" s="8"/>
      <c r="X266" s="8"/>
      <c r="Y266" s="8"/>
    </row>
    <row r="267" spans="23:25" ht="15.75">
      <c r="W267" s="8"/>
      <c r="X267" s="8"/>
      <c r="Y267" s="8"/>
    </row>
    <row r="268" spans="23:25" ht="15.75">
      <c r="W268" s="8"/>
      <c r="X268" s="8"/>
      <c r="Y268" s="8"/>
    </row>
    <row r="269" spans="23:25" ht="15.75">
      <c r="W269" s="8"/>
      <c r="X269" s="8"/>
      <c r="Y269" s="8"/>
    </row>
    <row r="270" spans="23:25" ht="15.75">
      <c r="W270" s="8"/>
      <c r="X270" s="8"/>
      <c r="Y270" s="8"/>
    </row>
    <row r="271" spans="23:25" ht="15.75">
      <c r="W271" s="8"/>
      <c r="X271" s="8"/>
      <c r="Y271" s="8"/>
    </row>
    <row r="272" spans="23:25" ht="15.75">
      <c r="W272" s="8"/>
      <c r="X272" s="8"/>
      <c r="Y272" s="8"/>
    </row>
    <row r="273" spans="23:25" ht="15.75">
      <c r="W273" s="8"/>
      <c r="X273" s="8"/>
      <c r="Y273" s="8"/>
    </row>
    <row r="274" spans="23:25" ht="15.75">
      <c r="W274" s="8"/>
      <c r="X274" s="8"/>
      <c r="Y274" s="8"/>
    </row>
    <row r="275" spans="23:25" ht="15.75">
      <c r="W275" s="8"/>
      <c r="X275" s="8"/>
      <c r="Y275" s="8"/>
    </row>
    <row r="276" spans="23:25" ht="15.75">
      <c r="W276" s="8"/>
      <c r="X276" s="8"/>
      <c r="Y276" s="8"/>
    </row>
    <row r="277" spans="23:25" ht="15.75">
      <c r="W277" s="8"/>
      <c r="X277" s="8"/>
      <c r="Y277" s="8"/>
    </row>
    <row r="278" spans="23:25" ht="15.75">
      <c r="W278" s="8"/>
      <c r="X278" s="8"/>
      <c r="Y278" s="8"/>
    </row>
    <row r="279" spans="23:25" ht="15.75">
      <c r="W279" s="8"/>
      <c r="X279" s="8"/>
      <c r="Y279" s="8"/>
    </row>
    <row r="280" spans="23:25" ht="15.75">
      <c r="W280" s="8"/>
      <c r="X280" s="8"/>
      <c r="Y280" s="8"/>
    </row>
    <row r="281" spans="23:25" ht="15.75">
      <c r="W281" s="8"/>
      <c r="X281" s="8"/>
      <c r="Y281" s="8"/>
    </row>
    <row r="282" spans="23:25" ht="15.75">
      <c r="W282" s="8"/>
      <c r="X282" s="8"/>
      <c r="Y282" s="8"/>
    </row>
    <row r="283" spans="23:25" ht="15.75">
      <c r="W283" s="8"/>
      <c r="X283" s="8"/>
      <c r="Y283" s="8"/>
    </row>
    <row r="284" spans="23:25" ht="15.75">
      <c r="W284" s="8"/>
      <c r="X284" s="8"/>
      <c r="Y284" s="8"/>
    </row>
    <row r="285" spans="23:25" ht="15.75">
      <c r="W285" s="8"/>
      <c r="X285" s="8"/>
      <c r="Y285" s="8"/>
    </row>
    <row r="286" spans="23:25" ht="15.75">
      <c r="W286" s="8"/>
      <c r="X286" s="8"/>
      <c r="Y286" s="8"/>
    </row>
    <row r="287" spans="23:25" ht="15.75">
      <c r="W287" s="8"/>
      <c r="X287" s="8"/>
      <c r="Y287" s="8"/>
    </row>
    <row r="288" spans="23:25" ht="15.75">
      <c r="W288" s="8"/>
      <c r="X288" s="8"/>
      <c r="Y288" s="8"/>
    </row>
    <row r="289" spans="23:25" ht="15.75">
      <c r="W289" s="8"/>
      <c r="X289" s="8"/>
      <c r="Y289" s="8"/>
    </row>
    <row r="290" spans="23:25" ht="15.75">
      <c r="W290" s="8"/>
      <c r="X290" s="8"/>
      <c r="Y290" s="8"/>
    </row>
    <row r="291" spans="23:25" ht="15.75">
      <c r="W291" s="8"/>
      <c r="X291" s="8"/>
      <c r="Y291" s="8"/>
    </row>
    <row r="292" spans="23:25" ht="15.75">
      <c r="W292" s="8"/>
      <c r="X292" s="8"/>
      <c r="Y292" s="8"/>
    </row>
    <row r="293" spans="23:25" ht="15.75">
      <c r="W293" s="8"/>
      <c r="X293" s="8"/>
      <c r="Y293" s="8"/>
    </row>
    <row r="294" spans="23:25" ht="15.75">
      <c r="W294" s="8"/>
      <c r="X294" s="8"/>
      <c r="Y294" s="8"/>
    </row>
    <row r="295" spans="23:25" ht="15.75">
      <c r="W295" s="8"/>
      <c r="X295" s="8"/>
      <c r="Y295" s="8"/>
    </row>
    <row r="296" spans="23:25" ht="15.75">
      <c r="W296" s="8"/>
      <c r="X296" s="8"/>
      <c r="Y296" s="8"/>
    </row>
    <row r="297" spans="23:25" ht="15.75">
      <c r="W297" s="8"/>
      <c r="X297" s="8"/>
      <c r="Y297" s="8"/>
    </row>
    <row r="298" spans="23:25" ht="15.75">
      <c r="W298" s="8"/>
      <c r="X298" s="8"/>
      <c r="Y298" s="8"/>
    </row>
    <row r="299" spans="23:25" ht="15.75">
      <c r="W299" s="8"/>
      <c r="X299" s="8"/>
      <c r="Y299" s="8"/>
    </row>
    <row r="300" spans="23:25" ht="15.75">
      <c r="W300" s="8"/>
      <c r="X300" s="8"/>
      <c r="Y300" s="8"/>
    </row>
    <row r="301" spans="23:25" ht="15.75">
      <c r="W301" s="8"/>
      <c r="X301" s="8"/>
      <c r="Y301" s="8"/>
    </row>
    <row r="302" spans="23:25" ht="15.75">
      <c r="W302" s="8"/>
      <c r="X302" s="8"/>
      <c r="Y302" s="8"/>
    </row>
    <row r="303" spans="23:25" ht="15.75">
      <c r="W303" s="8"/>
      <c r="X303" s="8"/>
      <c r="Y303" s="8"/>
    </row>
    <row r="304" spans="23:25" ht="15.75">
      <c r="W304" s="8"/>
      <c r="X304" s="8"/>
      <c r="Y304" s="8"/>
    </row>
    <row r="305" spans="23:25" ht="15.75">
      <c r="W305" s="8"/>
      <c r="X305" s="8"/>
      <c r="Y305" s="8"/>
    </row>
    <row r="306" spans="23:25" ht="15.75">
      <c r="W306" s="8"/>
      <c r="X306" s="8"/>
      <c r="Y306" s="8"/>
    </row>
    <row r="307" spans="23:25" ht="15.75">
      <c r="W307" s="8"/>
      <c r="X307" s="8"/>
      <c r="Y307" s="8"/>
    </row>
    <row r="308" spans="23:25" ht="15.75">
      <c r="W308" s="8"/>
      <c r="X308" s="8"/>
      <c r="Y308" s="8"/>
    </row>
    <row r="309" spans="23:25" ht="15.75">
      <c r="W309" s="8"/>
      <c r="X309" s="8"/>
      <c r="Y309" s="8"/>
    </row>
    <row r="310" spans="23:25" ht="15.75">
      <c r="W310" s="8"/>
      <c r="X310" s="8"/>
      <c r="Y310" s="8"/>
    </row>
    <row r="311" spans="23:25" ht="15.75">
      <c r="W311" s="8"/>
      <c r="X311" s="8"/>
      <c r="Y311" s="8"/>
    </row>
    <row r="312" spans="23:25" ht="15.75">
      <c r="W312" s="8"/>
      <c r="X312" s="8"/>
      <c r="Y312" s="8"/>
    </row>
    <row r="313" spans="23:25" ht="15.75">
      <c r="W313" s="8"/>
      <c r="X313" s="8"/>
      <c r="Y313" s="8"/>
    </row>
    <row r="314" spans="23:25" ht="15.75">
      <c r="W314" s="8"/>
      <c r="X314" s="8"/>
      <c r="Y314" s="8"/>
    </row>
    <row r="315" spans="23:25" ht="15.75">
      <c r="W315" s="8"/>
      <c r="X315" s="8"/>
      <c r="Y315" s="8"/>
    </row>
    <row r="316" spans="23:25" ht="15.75">
      <c r="W316" s="8"/>
      <c r="X316" s="8"/>
      <c r="Y316" s="8"/>
    </row>
    <row r="317" spans="23:25" ht="15.75">
      <c r="W317" s="8"/>
      <c r="X317" s="8"/>
      <c r="Y317" s="8"/>
    </row>
    <row r="318" spans="23:25" ht="15.75">
      <c r="W318" s="8"/>
      <c r="X318" s="8"/>
      <c r="Y318" s="8"/>
    </row>
    <row r="319" spans="23:25" ht="15.75">
      <c r="W319" s="8"/>
      <c r="X319" s="8"/>
      <c r="Y319" s="8"/>
    </row>
    <row r="320" spans="23:25" ht="15.75">
      <c r="W320" s="8"/>
      <c r="X320" s="8"/>
      <c r="Y320" s="8"/>
    </row>
    <row r="321" spans="23:25" ht="15.75">
      <c r="W321" s="8"/>
      <c r="X321" s="8"/>
      <c r="Y321" s="8"/>
    </row>
    <row r="322" spans="23:25" ht="15.75">
      <c r="W322" s="8"/>
      <c r="X322" s="8"/>
      <c r="Y322" s="8"/>
    </row>
    <row r="323" spans="23:25" ht="15.75">
      <c r="W323" s="8"/>
      <c r="X323" s="8"/>
      <c r="Y323" s="8"/>
    </row>
    <row r="324" spans="23:25" ht="15.75">
      <c r="W324" s="8"/>
      <c r="X324" s="8"/>
      <c r="Y324" s="8"/>
    </row>
    <row r="325" spans="23:25" ht="15.75">
      <c r="W325" s="8"/>
      <c r="X325" s="8"/>
      <c r="Y325" s="8"/>
    </row>
    <row r="326" spans="23:25" ht="15.75">
      <c r="W326" s="8"/>
      <c r="X326" s="8"/>
      <c r="Y326" s="8"/>
    </row>
    <row r="327" spans="23:25" ht="15.75">
      <c r="W327" s="8"/>
      <c r="X327" s="8"/>
      <c r="Y327" s="8"/>
    </row>
    <row r="328" spans="23:25" ht="15.75">
      <c r="W328" s="8"/>
      <c r="X328" s="8"/>
      <c r="Y328" s="8"/>
    </row>
    <row r="329" spans="23:25" ht="15.75">
      <c r="W329" s="8"/>
      <c r="X329" s="8"/>
      <c r="Y329" s="8"/>
    </row>
    <row r="330" spans="23:25" ht="15.75">
      <c r="W330" s="8"/>
      <c r="X330" s="8"/>
      <c r="Y330" s="8"/>
    </row>
    <row r="331" spans="23:25" ht="15.75">
      <c r="W331" s="8"/>
      <c r="X331" s="8"/>
      <c r="Y331" s="8"/>
    </row>
    <row r="332" spans="23:25" ht="15.75">
      <c r="W332" s="8"/>
      <c r="X332" s="8"/>
      <c r="Y332" s="8"/>
    </row>
    <row r="333" spans="23:25" ht="15.75">
      <c r="W333" s="8"/>
      <c r="X333" s="8"/>
      <c r="Y333" s="8"/>
    </row>
    <row r="334" spans="23:25" ht="15.75">
      <c r="W334" s="8"/>
      <c r="X334" s="8"/>
      <c r="Y334" s="8"/>
    </row>
    <row r="335" spans="23:25" ht="15.75">
      <c r="W335" s="8"/>
      <c r="X335" s="8"/>
      <c r="Y335" s="8"/>
    </row>
    <row r="336" spans="23:25" ht="15.75">
      <c r="W336" s="8"/>
      <c r="X336" s="8"/>
      <c r="Y336" s="8"/>
    </row>
    <row r="337" spans="23:25" ht="15.75">
      <c r="W337" s="8"/>
      <c r="X337" s="8"/>
      <c r="Y337" s="8"/>
    </row>
    <row r="338" spans="23:25" ht="15.75">
      <c r="W338" s="8"/>
      <c r="X338" s="8"/>
      <c r="Y338" s="8"/>
    </row>
    <row r="339" spans="23:25" ht="15.75">
      <c r="W339" s="8"/>
      <c r="X339" s="8"/>
      <c r="Y339" s="8"/>
    </row>
    <row r="340" spans="23:25" ht="15.75">
      <c r="W340" s="8"/>
      <c r="X340" s="8"/>
      <c r="Y340" s="8"/>
    </row>
    <row r="341" spans="23:25" ht="15.75">
      <c r="W341" s="8"/>
      <c r="X341" s="8"/>
      <c r="Y341" s="8"/>
    </row>
    <row r="342" spans="23:25" ht="15.75">
      <c r="W342" s="8"/>
      <c r="X342" s="8"/>
      <c r="Y342" s="8"/>
    </row>
    <row r="343" spans="23:25" ht="15.75">
      <c r="W343" s="8"/>
      <c r="X343" s="8"/>
      <c r="Y343" s="8"/>
    </row>
    <row r="344" spans="23:25" ht="15.75">
      <c r="W344" s="8"/>
      <c r="X344" s="8"/>
      <c r="Y344" s="8"/>
    </row>
    <row r="345" spans="23:25" ht="15.75">
      <c r="W345" s="8"/>
      <c r="X345" s="8"/>
      <c r="Y345" s="8"/>
    </row>
    <row r="346" spans="23:25" ht="15.75">
      <c r="W346" s="8"/>
      <c r="X346" s="8"/>
      <c r="Y346" s="8"/>
    </row>
    <row r="347" spans="23:25" ht="15.75">
      <c r="W347" s="8"/>
      <c r="X347" s="8"/>
      <c r="Y347" s="8"/>
    </row>
    <row r="348" spans="23:25" ht="15.75">
      <c r="W348" s="8"/>
      <c r="X348" s="8"/>
      <c r="Y348" s="8"/>
    </row>
    <row r="349" spans="23:25" ht="15.75">
      <c r="W349" s="8"/>
      <c r="X349" s="8"/>
      <c r="Y349" s="8"/>
    </row>
    <row r="350" spans="23:25" ht="15.75">
      <c r="W350" s="8"/>
      <c r="X350" s="8"/>
      <c r="Y350" s="8"/>
    </row>
    <row r="351" spans="23:25" ht="15.75">
      <c r="W351" s="8"/>
      <c r="X351" s="8"/>
      <c r="Y351" s="8"/>
    </row>
    <row r="352" spans="23:25" ht="15.75">
      <c r="W352" s="8"/>
      <c r="X352" s="8"/>
      <c r="Y352" s="8"/>
    </row>
    <row r="353" spans="23:25" ht="15.75">
      <c r="W353" s="8"/>
      <c r="X353" s="8"/>
      <c r="Y353" s="8"/>
    </row>
    <row r="354" spans="23:25" ht="15.75">
      <c r="W354" s="8"/>
      <c r="X354" s="8"/>
      <c r="Y354" s="8"/>
    </row>
    <row r="355" spans="23:25" ht="15.75">
      <c r="W355" s="8"/>
      <c r="X355" s="8"/>
      <c r="Y355" s="8"/>
    </row>
    <row r="356" spans="23:25" ht="15.75">
      <c r="W356" s="8"/>
      <c r="X356" s="8"/>
      <c r="Y356" s="8"/>
    </row>
    <row r="357" spans="23:25" ht="15.75">
      <c r="W357" s="8"/>
      <c r="X357" s="8"/>
      <c r="Y357" s="8"/>
    </row>
    <row r="358" spans="23:25" ht="15.75">
      <c r="W358" s="8"/>
      <c r="X358" s="8"/>
      <c r="Y358" s="8"/>
    </row>
    <row r="359" spans="23:25" ht="15.75">
      <c r="W359" s="8"/>
      <c r="X359" s="8"/>
      <c r="Y359" s="8"/>
    </row>
    <row r="360" spans="23:25" ht="15.75">
      <c r="W360" s="8"/>
      <c r="X360" s="8"/>
      <c r="Y360" s="8"/>
    </row>
    <row r="361" spans="23:25" ht="15.75">
      <c r="W361" s="8"/>
      <c r="X361" s="8"/>
      <c r="Y361" s="8"/>
    </row>
    <row r="362" spans="23:25" ht="15.75">
      <c r="W362" s="8"/>
      <c r="X362" s="8"/>
      <c r="Y362" s="8"/>
    </row>
    <row r="363" spans="23:25" ht="15.75">
      <c r="W363" s="8"/>
      <c r="X363" s="8"/>
      <c r="Y363" s="8"/>
    </row>
    <row r="364" spans="23:25" ht="15.75">
      <c r="W364" s="8"/>
      <c r="X364" s="8"/>
      <c r="Y364" s="8"/>
    </row>
    <row r="365" spans="23:25" ht="15.75">
      <c r="W365" s="8"/>
      <c r="X365" s="8"/>
      <c r="Y365" s="8"/>
    </row>
    <row r="366" spans="23:25" ht="15.75">
      <c r="W366" s="8"/>
      <c r="X366" s="8"/>
      <c r="Y366" s="8"/>
    </row>
    <row r="367" spans="23:25" ht="15.75">
      <c r="W367" s="8"/>
      <c r="X367" s="8"/>
      <c r="Y367" s="8"/>
    </row>
    <row r="368" spans="23:25" ht="15.75">
      <c r="W368" s="8"/>
      <c r="X368" s="8"/>
      <c r="Y368" s="8"/>
    </row>
    <row r="369" spans="23:25" ht="15.75">
      <c r="W369" s="8"/>
      <c r="X369" s="8"/>
      <c r="Y369" s="8"/>
    </row>
    <row r="370" spans="23:25" ht="15.75">
      <c r="W370" s="8"/>
      <c r="X370" s="8"/>
      <c r="Y370" s="8"/>
    </row>
    <row r="371" spans="23:25" ht="15.75">
      <c r="W371" s="8"/>
      <c r="X371" s="8"/>
      <c r="Y371" s="8"/>
    </row>
    <row r="372" spans="23:25" ht="15.75">
      <c r="W372" s="8"/>
      <c r="X372" s="8"/>
      <c r="Y372" s="8"/>
    </row>
    <row r="373" spans="23:25" ht="15.75">
      <c r="W373" s="8"/>
      <c r="X373" s="8"/>
      <c r="Y373" s="8"/>
    </row>
    <row r="374" spans="23:25" ht="15.75">
      <c r="W374" s="8"/>
      <c r="X374" s="8"/>
      <c r="Y374" s="8"/>
    </row>
    <row r="375" spans="23:25" ht="15.75">
      <c r="W375" s="8"/>
      <c r="X375" s="8"/>
      <c r="Y375" s="8"/>
    </row>
    <row r="376" spans="23:25" ht="15.75">
      <c r="W376" s="8"/>
      <c r="X376" s="8"/>
      <c r="Y376" s="8"/>
    </row>
    <row r="377" spans="23:25" ht="15.75">
      <c r="W377" s="8"/>
      <c r="X377" s="8"/>
      <c r="Y377" s="8"/>
    </row>
    <row r="378" spans="23:25" ht="15.75">
      <c r="W378" s="8"/>
      <c r="X378" s="8"/>
      <c r="Y378" s="8"/>
    </row>
    <row r="379" spans="23:25" ht="15.75">
      <c r="W379" s="8"/>
      <c r="X379" s="8"/>
      <c r="Y379" s="8"/>
    </row>
    <row r="380" spans="23:25" ht="15.75">
      <c r="W380" s="8"/>
      <c r="X380" s="8"/>
      <c r="Y380" s="8"/>
    </row>
    <row r="381" spans="23:25" ht="15.75">
      <c r="W381" s="8"/>
      <c r="X381" s="8"/>
      <c r="Y381" s="8"/>
    </row>
    <row r="382" spans="23:25" ht="15.75">
      <c r="W382" s="8"/>
      <c r="X382" s="8"/>
      <c r="Y382" s="8"/>
    </row>
    <row r="383" spans="23:25" ht="15.75">
      <c r="W383" s="8"/>
      <c r="X383" s="8"/>
      <c r="Y383" s="8"/>
    </row>
    <row r="384" spans="23:25" ht="15.75">
      <c r="W384" s="8"/>
      <c r="X384" s="8"/>
      <c r="Y384" s="8"/>
    </row>
    <row r="385" spans="23:25" ht="15.75">
      <c r="W385" s="8"/>
      <c r="X385" s="8"/>
      <c r="Y385" s="8"/>
    </row>
    <row r="386" spans="23:25" ht="15.75">
      <c r="W386" s="8"/>
      <c r="X386" s="8"/>
      <c r="Y386" s="8"/>
    </row>
    <row r="387" spans="23:25" ht="15.75">
      <c r="W387" s="8"/>
      <c r="X387" s="8"/>
      <c r="Y387" s="8"/>
    </row>
    <row r="388" spans="23:25" ht="15.75">
      <c r="W388" s="8"/>
      <c r="X388" s="8"/>
      <c r="Y388" s="8"/>
    </row>
    <row r="389" spans="23:25" ht="15.75">
      <c r="W389" s="8"/>
      <c r="X389" s="8"/>
      <c r="Y389" s="8"/>
    </row>
    <row r="390" spans="23:25" ht="15.75">
      <c r="W390" s="8"/>
      <c r="X390" s="8"/>
      <c r="Y390" s="8"/>
    </row>
    <row r="391" spans="23:25" ht="15.75">
      <c r="W391" s="8"/>
      <c r="X391" s="8"/>
      <c r="Y391" s="8"/>
    </row>
    <row r="392" spans="23:25" ht="15.75">
      <c r="W392" s="8"/>
      <c r="X392" s="8"/>
      <c r="Y392" s="8"/>
    </row>
    <row r="393" spans="23:25" ht="15.75">
      <c r="W393" s="8"/>
      <c r="X393" s="8"/>
      <c r="Y393" s="8"/>
    </row>
    <row r="394" spans="23:25" ht="15.75">
      <c r="W394" s="8"/>
      <c r="X394" s="8"/>
      <c r="Y394" s="8"/>
    </row>
    <row r="395" spans="23:25" ht="15.75">
      <c r="W395" s="8"/>
      <c r="X395" s="8"/>
      <c r="Y395" s="8"/>
    </row>
    <row r="396" spans="23:25" ht="15.75">
      <c r="W396" s="8"/>
      <c r="X396" s="8"/>
      <c r="Y396" s="8"/>
    </row>
    <row r="397" spans="23:25" ht="15.75">
      <c r="W397" s="8"/>
      <c r="X397" s="8"/>
      <c r="Y397" s="8"/>
    </row>
    <row r="398" spans="23:25" ht="15.75">
      <c r="W398" s="8"/>
      <c r="X398" s="8"/>
      <c r="Y398" s="8"/>
    </row>
    <row r="399" spans="23:25" ht="15.75">
      <c r="W399" s="8"/>
      <c r="X399" s="8"/>
      <c r="Y399" s="8"/>
    </row>
    <row r="400" spans="23:25" ht="15.75">
      <c r="W400" s="8"/>
      <c r="X400" s="8"/>
      <c r="Y400" s="8"/>
    </row>
    <row r="401" spans="23:25" ht="15.75">
      <c r="W401" s="8"/>
      <c r="X401" s="8"/>
      <c r="Y401" s="8"/>
    </row>
    <row r="402" spans="23:25" ht="15.75">
      <c r="W402" s="8"/>
      <c r="X402" s="8"/>
      <c r="Y402" s="8"/>
    </row>
    <row r="403" spans="23:25" ht="15.75">
      <c r="W403" s="8"/>
      <c r="X403" s="8"/>
      <c r="Y403" s="8"/>
    </row>
    <row r="404" spans="23:25" ht="15.75">
      <c r="W404" s="8"/>
      <c r="X404" s="8"/>
      <c r="Y404" s="8"/>
    </row>
    <row r="405" spans="23:25" ht="15.75">
      <c r="W405" s="8"/>
      <c r="X405" s="8"/>
      <c r="Y405" s="8"/>
    </row>
    <row r="406" spans="23:25" ht="15.75">
      <c r="W406" s="8"/>
      <c r="X406" s="8"/>
      <c r="Y406" s="8"/>
    </row>
    <row r="407" spans="23:25" ht="15.75">
      <c r="W407" s="8"/>
      <c r="X407" s="8"/>
      <c r="Y407" s="8"/>
    </row>
    <row r="408" spans="23:25" ht="15.75">
      <c r="W408" s="8"/>
      <c r="X408" s="8"/>
      <c r="Y408" s="8"/>
    </row>
    <row r="409" spans="23:25" ht="15.75">
      <c r="W409" s="8"/>
      <c r="X409" s="8"/>
      <c r="Y409" s="8"/>
    </row>
    <row r="410" spans="23:25" ht="15.75">
      <c r="W410" s="8"/>
      <c r="X410" s="8"/>
      <c r="Y410" s="8"/>
    </row>
    <row r="411" spans="23:25" ht="15.75">
      <c r="W411" s="8"/>
      <c r="X411" s="8"/>
      <c r="Y411" s="8"/>
    </row>
    <row r="412" spans="23:25" ht="15.75">
      <c r="W412" s="8"/>
      <c r="X412" s="8"/>
      <c r="Y412" s="8"/>
    </row>
    <row r="413" spans="23:25" ht="15.75">
      <c r="W413" s="8"/>
      <c r="X413" s="8"/>
      <c r="Y413" s="8"/>
    </row>
    <row r="414" spans="23:25" ht="15.75">
      <c r="W414" s="8"/>
      <c r="X414" s="8"/>
      <c r="Y414" s="8"/>
    </row>
    <row r="415" spans="23:25" ht="15.75">
      <c r="W415" s="8"/>
      <c r="X415" s="8"/>
      <c r="Y415" s="8"/>
    </row>
    <row r="416" spans="23:25" ht="15.75">
      <c r="W416" s="8"/>
      <c r="X416" s="8"/>
      <c r="Y416" s="8"/>
    </row>
    <row r="417" spans="23:25" ht="15.75">
      <c r="W417" s="8"/>
      <c r="X417" s="8"/>
      <c r="Y417" s="8"/>
    </row>
    <row r="418" spans="23:25" ht="15.75">
      <c r="W418" s="8"/>
      <c r="X418" s="8"/>
      <c r="Y418" s="8"/>
    </row>
    <row r="419" spans="23:25" ht="15.75">
      <c r="W419" s="8"/>
      <c r="X419" s="8"/>
      <c r="Y419" s="8"/>
    </row>
    <row r="420" spans="23:25" ht="15.75">
      <c r="W420" s="8"/>
      <c r="X420" s="8"/>
      <c r="Y420" s="8"/>
    </row>
    <row r="421" spans="23:25" ht="15.75">
      <c r="W421" s="8"/>
      <c r="X421" s="8"/>
      <c r="Y421" s="8"/>
    </row>
    <row r="422" spans="23:25" ht="15.75">
      <c r="W422" s="8"/>
      <c r="X422" s="8"/>
      <c r="Y422" s="8"/>
    </row>
    <row r="423" spans="23:25" ht="15.75">
      <c r="W423" s="8"/>
      <c r="X423" s="8"/>
      <c r="Y423" s="8"/>
    </row>
    <row r="424" spans="23:25" ht="15.75">
      <c r="W424" s="8"/>
      <c r="X424" s="8"/>
      <c r="Y424" s="8"/>
    </row>
    <row r="425" spans="23:25" ht="15.75">
      <c r="W425" s="8"/>
      <c r="X425" s="8"/>
      <c r="Y425" s="8"/>
    </row>
    <row r="426" spans="23:25" ht="15.75">
      <c r="W426" s="8"/>
      <c r="X426" s="8"/>
      <c r="Y426" s="8"/>
    </row>
    <row r="427" spans="23:25" ht="15.75">
      <c r="W427" s="8"/>
      <c r="X427" s="8"/>
      <c r="Y427" s="8"/>
    </row>
    <row r="428" spans="23:25" ht="15.75">
      <c r="W428" s="8"/>
      <c r="X428" s="8"/>
      <c r="Y428" s="8"/>
    </row>
    <row r="429" spans="23:25" ht="15.75">
      <c r="W429" s="8"/>
      <c r="X429" s="8"/>
      <c r="Y429" s="8"/>
    </row>
    <row r="430" spans="23:25" ht="15.75">
      <c r="W430" s="8"/>
      <c r="X430" s="8"/>
      <c r="Y430" s="8"/>
    </row>
    <row r="431" spans="23:25" ht="15.75">
      <c r="W431" s="8"/>
      <c r="X431" s="8"/>
      <c r="Y431" s="8"/>
    </row>
    <row r="432" spans="23:25" ht="15.75">
      <c r="W432" s="8"/>
      <c r="X432" s="8"/>
      <c r="Y432" s="8"/>
    </row>
    <row r="433" spans="23:25" ht="15.75">
      <c r="W433" s="8"/>
      <c r="X433" s="8"/>
      <c r="Y433" s="8"/>
    </row>
    <row r="434" spans="23:25" ht="15.75">
      <c r="W434" s="8"/>
      <c r="X434" s="8"/>
      <c r="Y434" s="8"/>
    </row>
    <row r="435" spans="23:25" ht="15.75">
      <c r="W435" s="8"/>
      <c r="X435" s="8"/>
      <c r="Y435" s="8"/>
    </row>
    <row r="436" spans="23:25" ht="15.75">
      <c r="W436" s="8"/>
      <c r="X436" s="8"/>
      <c r="Y436" s="8"/>
    </row>
    <row r="437" spans="23:25" ht="15.75">
      <c r="W437" s="8"/>
      <c r="X437" s="8"/>
      <c r="Y437" s="8"/>
    </row>
    <row r="438" spans="23:25" ht="15.75">
      <c r="W438" s="8"/>
      <c r="X438" s="8"/>
      <c r="Y438" s="8"/>
    </row>
    <row r="439" spans="23:25" ht="15.75">
      <c r="W439" s="8"/>
      <c r="X439" s="8"/>
      <c r="Y439" s="8"/>
    </row>
    <row r="440" spans="23:25" ht="15.75">
      <c r="W440" s="8"/>
      <c r="X440" s="8"/>
      <c r="Y440" s="8"/>
    </row>
    <row r="441" spans="23:25" ht="15.75">
      <c r="W441" s="8"/>
      <c r="X441" s="8"/>
      <c r="Y441" s="8"/>
    </row>
    <row r="442" spans="23:25" ht="15.75">
      <c r="W442" s="8"/>
      <c r="X442" s="8"/>
      <c r="Y442" s="8"/>
    </row>
    <row r="443" spans="23:25" ht="15.75">
      <c r="W443" s="8"/>
      <c r="X443" s="8"/>
      <c r="Y443" s="8"/>
    </row>
    <row r="444" spans="23:25" ht="15.75">
      <c r="W444" s="8"/>
      <c r="X444" s="8"/>
      <c r="Y444" s="8"/>
    </row>
    <row r="445" spans="23:25" ht="15.75">
      <c r="W445" s="8"/>
      <c r="X445" s="8"/>
      <c r="Y445" s="8"/>
    </row>
    <row r="446" spans="23:25" ht="15.75">
      <c r="W446" s="8"/>
      <c r="X446" s="8"/>
      <c r="Y446" s="8"/>
    </row>
    <row r="447" spans="23:25" ht="15.75">
      <c r="W447" s="8"/>
      <c r="X447" s="8"/>
      <c r="Y447" s="8"/>
    </row>
    <row r="448" spans="23:25" ht="15.75">
      <c r="W448" s="8"/>
      <c r="X448" s="8"/>
      <c r="Y448" s="8"/>
    </row>
    <row r="449" spans="23:25" ht="15.75">
      <c r="W449" s="8"/>
      <c r="X449" s="8"/>
      <c r="Y449" s="8"/>
    </row>
    <row r="450" spans="23:25" ht="15.75">
      <c r="W450" s="8"/>
      <c r="X450" s="8"/>
      <c r="Y450" s="8"/>
    </row>
    <row r="451" spans="23:25" ht="15.75">
      <c r="W451" s="8"/>
      <c r="X451" s="8"/>
      <c r="Y451" s="8"/>
    </row>
    <row r="452" spans="23:25" ht="15.75">
      <c r="W452" s="8"/>
      <c r="X452" s="8"/>
      <c r="Y452" s="8"/>
    </row>
    <row r="453" spans="23:25" ht="15.75">
      <c r="W453" s="8"/>
      <c r="X453" s="8"/>
      <c r="Y453" s="8"/>
    </row>
    <row r="454" spans="23:25" ht="15.75">
      <c r="W454" s="8"/>
      <c r="X454" s="8"/>
      <c r="Y454" s="8"/>
    </row>
    <row r="455" spans="23:25" ht="15.75">
      <c r="W455" s="8"/>
      <c r="X455" s="8"/>
      <c r="Y455" s="8"/>
    </row>
    <row r="456" spans="23:25" ht="15.75">
      <c r="W456" s="8"/>
      <c r="X456" s="8"/>
      <c r="Y456" s="8"/>
    </row>
    <row r="457" spans="23:25" ht="15.75">
      <c r="W457" s="8"/>
      <c r="X457" s="8"/>
      <c r="Y457" s="8"/>
    </row>
    <row r="458" spans="23:25" ht="15.75">
      <c r="W458" s="8"/>
      <c r="X458" s="8"/>
      <c r="Y458" s="8"/>
    </row>
    <row r="459" spans="23:25" ht="15.75">
      <c r="W459" s="8"/>
      <c r="X459" s="8"/>
      <c r="Y459" s="8"/>
    </row>
    <row r="460" spans="23:25" ht="15.75">
      <c r="W460" s="8"/>
      <c r="X460" s="8"/>
      <c r="Y460" s="8"/>
    </row>
    <row r="461" spans="23:25" ht="15.75">
      <c r="W461" s="8"/>
      <c r="X461" s="8"/>
      <c r="Y461" s="8"/>
    </row>
    <row r="462" spans="23:25" ht="15.75">
      <c r="W462" s="8"/>
      <c r="X462" s="8"/>
      <c r="Y462" s="8"/>
    </row>
    <row r="463" spans="23:25" ht="15.75">
      <c r="W463" s="8"/>
      <c r="X463" s="8"/>
      <c r="Y463" s="8"/>
    </row>
    <row r="464" spans="23:25" ht="15.75">
      <c r="W464" s="8"/>
      <c r="X464" s="8"/>
      <c r="Y464" s="8"/>
    </row>
    <row r="465" spans="23:25" ht="15.75">
      <c r="W465" s="8"/>
      <c r="X465" s="8"/>
      <c r="Y465" s="8"/>
    </row>
    <row r="466" spans="23:25" ht="15.75">
      <c r="W466" s="8"/>
      <c r="X466" s="8"/>
      <c r="Y466" s="8"/>
    </row>
    <row r="467" spans="23:25" ht="15.75">
      <c r="W467" s="8"/>
      <c r="X467" s="8"/>
      <c r="Y467" s="8"/>
    </row>
    <row r="468" spans="23:25" ht="15.75">
      <c r="W468" s="8"/>
      <c r="X468" s="8"/>
      <c r="Y468" s="8"/>
    </row>
    <row r="469" spans="23:25" ht="15.75">
      <c r="W469" s="8"/>
      <c r="X469" s="8"/>
      <c r="Y469" s="8"/>
    </row>
    <row r="470" spans="23:25" ht="15.75">
      <c r="W470" s="8"/>
      <c r="X470" s="8"/>
      <c r="Y470" s="8"/>
    </row>
    <row r="471" spans="23:25" ht="15.75">
      <c r="W471" s="8"/>
      <c r="X471" s="8"/>
      <c r="Y471" s="8"/>
    </row>
    <row r="472" spans="23:25" ht="15.75">
      <c r="W472" s="8"/>
      <c r="X472" s="8"/>
      <c r="Y472" s="8"/>
    </row>
    <row r="473" spans="23:25" ht="15.75">
      <c r="W473" s="8"/>
      <c r="X473" s="8"/>
      <c r="Y473" s="8"/>
    </row>
    <row r="474" spans="23:25" ht="15.75">
      <c r="W474" s="8"/>
      <c r="X474" s="8"/>
      <c r="Y474" s="8"/>
    </row>
    <row r="475" spans="23:25" ht="15.75">
      <c r="W475" s="8"/>
      <c r="X475" s="8"/>
      <c r="Y475" s="8"/>
    </row>
    <row r="476" spans="23:25" ht="15.75">
      <c r="W476" s="8"/>
      <c r="X476" s="8"/>
      <c r="Y476" s="8"/>
    </row>
    <row r="477" spans="23:25" ht="15.75">
      <c r="W477" s="8"/>
      <c r="X477" s="8"/>
      <c r="Y477" s="8"/>
    </row>
    <row r="478" spans="23:25" ht="15.75">
      <c r="W478" s="8"/>
      <c r="X478" s="8"/>
      <c r="Y478" s="8"/>
    </row>
    <row r="479" spans="23:25" ht="15.75">
      <c r="W479" s="8"/>
      <c r="X479" s="8"/>
      <c r="Y479" s="8"/>
    </row>
    <row r="480" spans="23:25" ht="15.75">
      <c r="W480" s="8"/>
      <c r="X480" s="8"/>
      <c r="Y480" s="8"/>
    </row>
    <row r="481" spans="23:25" ht="15.75">
      <c r="W481" s="8"/>
      <c r="X481" s="8"/>
      <c r="Y481" s="8"/>
    </row>
    <row r="482" spans="23:25" ht="15.75">
      <c r="W482" s="8"/>
      <c r="X482" s="8"/>
      <c r="Y482" s="8"/>
    </row>
    <row r="483" spans="23:25" ht="15.75">
      <c r="W483" s="8"/>
      <c r="X483" s="8"/>
      <c r="Y483" s="8"/>
    </row>
    <row r="484" spans="23:25" ht="15.75">
      <c r="W484" s="8"/>
      <c r="X484" s="8"/>
      <c r="Y484" s="8"/>
    </row>
    <row r="485" spans="23:25" ht="15.75">
      <c r="W485" s="8"/>
      <c r="X485" s="8"/>
      <c r="Y485" s="8"/>
    </row>
    <row r="486" spans="23:25" ht="15.75">
      <c r="W486" s="8"/>
      <c r="X486" s="8"/>
      <c r="Y486" s="8"/>
    </row>
    <row r="487" spans="23:25" ht="15.75">
      <c r="W487" s="8"/>
      <c r="X487" s="8"/>
      <c r="Y487" s="8"/>
    </row>
    <row r="488" spans="23:25" ht="15.75">
      <c r="W488" s="8"/>
      <c r="X488" s="8"/>
      <c r="Y488" s="8"/>
    </row>
    <row r="489" spans="23:25" ht="15.75">
      <c r="W489" s="8"/>
      <c r="X489" s="8"/>
      <c r="Y489" s="8"/>
    </row>
    <row r="490" spans="23:25" ht="15.75">
      <c r="W490" s="8"/>
      <c r="X490" s="8"/>
      <c r="Y490" s="8"/>
    </row>
    <row r="491" spans="23:25" ht="15.75">
      <c r="W491" s="8"/>
      <c r="X491" s="8"/>
      <c r="Y491" s="8"/>
    </row>
    <row r="492" spans="23:25" ht="15.75">
      <c r="W492" s="8"/>
      <c r="X492" s="8"/>
      <c r="Y492" s="8"/>
    </row>
    <row r="493" spans="23:25" ht="15.75">
      <c r="W493" s="8"/>
      <c r="X493" s="8"/>
      <c r="Y493" s="8"/>
    </row>
    <row r="494" spans="23:25" ht="15.75">
      <c r="W494" s="8"/>
      <c r="X494" s="8"/>
      <c r="Y494" s="8"/>
    </row>
    <row r="495" spans="23:25" ht="15.75">
      <c r="W495" s="8"/>
      <c r="X495" s="8"/>
      <c r="Y495" s="8"/>
    </row>
    <row r="496" spans="23:25" ht="15.75">
      <c r="W496" s="8"/>
      <c r="X496" s="8"/>
      <c r="Y496" s="8"/>
    </row>
    <row r="497" spans="23:25" ht="15.75">
      <c r="W497" s="8"/>
      <c r="X497" s="8"/>
      <c r="Y497" s="8"/>
    </row>
    <row r="498" spans="23:25" ht="15.75">
      <c r="W498" s="8"/>
      <c r="X498" s="8"/>
      <c r="Y498" s="8"/>
    </row>
    <row r="499" spans="23:25" ht="15.75">
      <c r="W499" s="8"/>
      <c r="X499" s="8"/>
      <c r="Y499" s="8"/>
    </row>
    <row r="500" spans="23:25" ht="15.75">
      <c r="W500" s="8"/>
      <c r="X500" s="8"/>
      <c r="Y500" s="8"/>
    </row>
    <row r="501" spans="23:25" ht="15.75">
      <c r="W501" s="8"/>
      <c r="X501" s="8"/>
      <c r="Y501" s="8"/>
    </row>
    <row r="502" spans="23:25" ht="15.75">
      <c r="W502" s="8"/>
      <c r="X502" s="8"/>
      <c r="Y502" s="8"/>
    </row>
    <row r="503" spans="23:25" ht="15.75">
      <c r="W503" s="8"/>
      <c r="X503" s="8"/>
      <c r="Y503" s="8"/>
    </row>
    <row r="504" spans="23:25" ht="15.75">
      <c r="W504" s="8"/>
      <c r="X504" s="8"/>
      <c r="Y504" s="8"/>
    </row>
    <row r="505" spans="23:25" ht="15.75">
      <c r="W505" s="8"/>
      <c r="X505" s="8"/>
      <c r="Y505" s="8"/>
    </row>
    <row r="506" spans="23:25" ht="15.75">
      <c r="W506" s="8"/>
      <c r="X506" s="8"/>
      <c r="Y506" s="8"/>
    </row>
    <row r="507" spans="23:25" ht="15.75">
      <c r="W507" s="8"/>
      <c r="X507" s="8"/>
      <c r="Y507" s="8"/>
    </row>
    <row r="508" spans="23:25" ht="15.75">
      <c r="W508" s="8"/>
      <c r="X508" s="8"/>
      <c r="Y508" s="8"/>
    </row>
    <row r="509" spans="23:25" ht="15.75">
      <c r="W509" s="8"/>
      <c r="X509" s="8"/>
      <c r="Y509" s="8"/>
    </row>
    <row r="510" spans="23:25" ht="15.75">
      <c r="W510" s="8"/>
      <c r="X510" s="8"/>
      <c r="Y510" s="8"/>
    </row>
    <row r="511" spans="23:25" ht="15.75">
      <c r="W511" s="8"/>
      <c r="X511" s="8"/>
      <c r="Y511" s="8"/>
    </row>
    <row r="512" spans="23:25" ht="15.75">
      <c r="W512" s="8"/>
      <c r="X512" s="8"/>
      <c r="Y512" s="8"/>
    </row>
    <row r="513" spans="23:25" ht="15.75">
      <c r="W513" s="8"/>
      <c r="X513" s="8"/>
      <c r="Y513" s="8"/>
    </row>
    <row r="514" spans="23:25" ht="15.75">
      <c r="W514" s="8"/>
      <c r="X514" s="8"/>
      <c r="Y514" s="8"/>
    </row>
    <row r="515" spans="23:25" ht="15.75">
      <c r="W515" s="8"/>
      <c r="X515" s="8"/>
      <c r="Y515" s="8"/>
    </row>
    <row r="516" spans="23:25" ht="15.75">
      <c r="W516" s="8"/>
      <c r="X516" s="8"/>
      <c r="Y516" s="8"/>
    </row>
    <row r="517" spans="23:25" ht="15.75">
      <c r="W517" s="8"/>
      <c r="X517" s="8"/>
      <c r="Y517" s="8"/>
    </row>
    <row r="518" spans="23:25" ht="15.75">
      <c r="W518" s="8"/>
      <c r="X518" s="8"/>
      <c r="Y518" s="8"/>
    </row>
    <row r="519" spans="23:25" ht="15.75">
      <c r="W519" s="8"/>
      <c r="X519" s="8"/>
      <c r="Y519" s="8"/>
    </row>
    <row r="520" spans="23:25" ht="15.75">
      <c r="W520" s="8"/>
      <c r="X520" s="8"/>
      <c r="Y520" s="8"/>
    </row>
    <row r="521" spans="23:25" ht="15.75">
      <c r="W521" s="8"/>
      <c r="X521" s="8"/>
      <c r="Y521" s="8"/>
    </row>
    <row r="522" spans="23:25" ht="15.75">
      <c r="W522" s="8"/>
      <c r="X522" s="8"/>
      <c r="Y522" s="8"/>
    </row>
    <row r="523" spans="23:25" ht="15.75">
      <c r="W523" s="8"/>
      <c r="X523" s="8"/>
      <c r="Y523" s="8"/>
    </row>
    <row r="524" spans="23:25" ht="15.75">
      <c r="W524" s="8"/>
      <c r="X524" s="8"/>
      <c r="Y524" s="8"/>
    </row>
    <row r="525" spans="23:25" ht="15.75">
      <c r="W525" s="8"/>
      <c r="X525" s="8"/>
      <c r="Y525" s="8"/>
    </row>
    <row r="526" spans="23:25" ht="15.75">
      <c r="W526" s="8"/>
      <c r="X526" s="8"/>
      <c r="Y526" s="8"/>
    </row>
    <row r="527" spans="23:25" ht="15.75">
      <c r="W527" s="8"/>
      <c r="X527" s="8"/>
      <c r="Y527" s="8"/>
    </row>
    <row r="528" spans="23:25" ht="15.75">
      <c r="W528" s="8"/>
      <c r="X528" s="8"/>
      <c r="Y528" s="8"/>
    </row>
    <row r="529" spans="23:25" ht="15.75">
      <c r="W529" s="8"/>
      <c r="X529" s="8"/>
      <c r="Y529" s="8"/>
    </row>
    <row r="530" spans="23:25" ht="15.75">
      <c r="W530" s="8"/>
      <c r="X530" s="8"/>
      <c r="Y530" s="8"/>
    </row>
    <row r="531" spans="23:25" ht="15.75">
      <c r="W531" s="8"/>
      <c r="X531" s="8"/>
      <c r="Y531" s="8"/>
    </row>
    <row r="532" spans="23:25" ht="15.75">
      <c r="W532" s="8"/>
      <c r="X532" s="8"/>
      <c r="Y532" s="8"/>
    </row>
    <row r="533" spans="23:25" ht="15.75">
      <c r="W533" s="8"/>
      <c r="X533" s="8"/>
      <c r="Y533" s="8"/>
    </row>
    <row r="534" spans="23:25" ht="15.75">
      <c r="W534" s="8"/>
      <c r="X534" s="8"/>
      <c r="Y534" s="8"/>
    </row>
    <row r="535" spans="23:25" ht="15.75">
      <c r="W535" s="8"/>
      <c r="X535" s="8"/>
      <c r="Y535" s="8"/>
    </row>
    <row r="536" spans="23:25" ht="15.75">
      <c r="W536" s="8"/>
      <c r="X536" s="8"/>
      <c r="Y536" s="8"/>
    </row>
    <row r="537" spans="23:25" ht="15.75">
      <c r="W537" s="8"/>
      <c r="X537" s="8"/>
      <c r="Y537" s="8"/>
    </row>
    <row r="538" spans="23:25" ht="15.75">
      <c r="W538" s="8"/>
      <c r="X538" s="8"/>
      <c r="Y538" s="8"/>
    </row>
    <row r="539" spans="23:25" ht="15.75">
      <c r="W539" s="8"/>
      <c r="X539" s="8"/>
      <c r="Y539" s="8"/>
    </row>
    <row r="540" spans="23:25" ht="15.75">
      <c r="W540" s="8"/>
      <c r="X540" s="8"/>
      <c r="Y540" s="8"/>
    </row>
    <row r="541" spans="23:25" ht="15.75">
      <c r="W541" s="8"/>
      <c r="X541" s="8"/>
      <c r="Y541" s="8"/>
    </row>
    <row r="542" spans="23:25" ht="15.75">
      <c r="W542" s="8"/>
      <c r="X542" s="8"/>
      <c r="Y542" s="8"/>
    </row>
    <row r="543" spans="23:25" ht="15.75">
      <c r="W543" s="8"/>
      <c r="X543" s="8"/>
      <c r="Y543" s="8"/>
    </row>
    <row r="544" spans="23:25" ht="15.75">
      <c r="W544" s="8"/>
      <c r="X544" s="8"/>
      <c r="Y544" s="8"/>
    </row>
    <row r="545" spans="23:25" ht="15.75">
      <c r="W545" s="8"/>
      <c r="X545" s="8"/>
      <c r="Y545" s="8"/>
    </row>
    <row r="546" spans="23:25" ht="15.75">
      <c r="W546" s="8"/>
      <c r="X546" s="8"/>
      <c r="Y546" s="8"/>
    </row>
    <row r="547" spans="23:25" ht="15.75">
      <c r="W547" s="8"/>
      <c r="X547" s="8"/>
      <c r="Y547" s="8"/>
    </row>
    <row r="548" spans="23:25" ht="15.75">
      <c r="W548" s="8"/>
      <c r="X548" s="8"/>
      <c r="Y548" s="8"/>
    </row>
    <row r="549" spans="23:25" ht="15.75">
      <c r="W549" s="8"/>
      <c r="X549" s="8"/>
      <c r="Y549" s="8"/>
    </row>
    <row r="550" spans="23:25" ht="15.75">
      <c r="W550" s="8"/>
      <c r="X550" s="8"/>
      <c r="Y550" s="8"/>
    </row>
    <row r="551" spans="23:25" ht="15.75">
      <c r="W551" s="8"/>
      <c r="X551" s="8"/>
      <c r="Y551" s="8"/>
    </row>
    <row r="552" spans="23:25" ht="15.75">
      <c r="W552" s="8"/>
      <c r="X552" s="8"/>
      <c r="Y552" s="8"/>
    </row>
    <row r="553" spans="23:25" ht="15.75">
      <c r="W553" s="8"/>
      <c r="X553" s="8"/>
      <c r="Y553" s="8"/>
    </row>
    <row r="554" spans="23:25" ht="15.75">
      <c r="W554" s="8"/>
      <c r="X554" s="8"/>
      <c r="Y554" s="8"/>
    </row>
    <row r="555" spans="23:25" ht="15.75">
      <c r="W555" s="8"/>
      <c r="X555" s="8"/>
      <c r="Y555" s="8"/>
    </row>
    <row r="556" spans="23:25" ht="15.75">
      <c r="W556" s="8"/>
      <c r="X556" s="8"/>
      <c r="Y556" s="8"/>
    </row>
    <row r="557" spans="23:25" ht="15.75">
      <c r="W557" s="8"/>
      <c r="X557" s="8"/>
      <c r="Y557" s="8"/>
    </row>
    <row r="558" spans="23:25" ht="15.75">
      <c r="W558" s="8"/>
      <c r="X558" s="8"/>
      <c r="Y558" s="8"/>
    </row>
    <row r="559" spans="23:25" ht="15.75">
      <c r="W559" s="8"/>
      <c r="X559" s="8"/>
      <c r="Y559" s="8"/>
    </row>
    <row r="560" spans="23:25" ht="15.75">
      <c r="W560" s="8"/>
      <c r="X560" s="8"/>
      <c r="Y560" s="8"/>
    </row>
    <row r="561" spans="23:25" ht="15.75">
      <c r="W561" s="8"/>
      <c r="X561" s="8"/>
      <c r="Y561" s="8"/>
    </row>
    <row r="562" spans="23:25" ht="15.75">
      <c r="W562" s="8"/>
      <c r="X562" s="8"/>
      <c r="Y562" s="8"/>
    </row>
    <row r="563" spans="23:25" ht="15.75">
      <c r="W563" s="8"/>
      <c r="X563" s="8"/>
      <c r="Y563" s="8"/>
    </row>
    <row r="564" spans="23:25" ht="15.75">
      <c r="W564" s="8"/>
      <c r="X564" s="8"/>
      <c r="Y564" s="8"/>
    </row>
    <row r="565" spans="23:25" ht="15.75">
      <c r="W565" s="8"/>
      <c r="X565" s="8"/>
      <c r="Y565" s="8"/>
    </row>
    <row r="566" spans="23:25" ht="15.75">
      <c r="W566" s="8"/>
      <c r="X566" s="8"/>
      <c r="Y566" s="8"/>
    </row>
    <row r="567" spans="23:25" ht="15.75">
      <c r="W567" s="8"/>
      <c r="X567" s="8"/>
      <c r="Y567" s="8"/>
    </row>
    <row r="568" spans="23:25" ht="15.75">
      <c r="W568" s="8"/>
      <c r="X568" s="8"/>
      <c r="Y568" s="8"/>
    </row>
    <row r="569" spans="23:25" ht="15.75">
      <c r="W569" s="8"/>
      <c r="X569" s="8"/>
      <c r="Y569" s="8"/>
    </row>
    <row r="570" spans="23:25" ht="15.75">
      <c r="W570" s="8"/>
      <c r="X570" s="8"/>
      <c r="Y570" s="8"/>
    </row>
    <row r="571" spans="23:25" ht="15.75">
      <c r="W571" s="8"/>
      <c r="X571" s="8"/>
      <c r="Y571" s="8"/>
    </row>
    <row r="572" spans="23:25" ht="15.75">
      <c r="W572" s="8"/>
      <c r="X572" s="8"/>
      <c r="Y572" s="8"/>
    </row>
    <row r="573" spans="23:25" ht="15.75">
      <c r="W573" s="8"/>
      <c r="X573" s="8"/>
      <c r="Y573" s="8"/>
    </row>
    <row r="574" spans="23:25" ht="15.75">
      <c r="W574" s="8"/>
      <c r="X574" s="8"/>
      <c r="Y574" s="8"/>
    </row>
    <row r="575" spans="23:25" ht="15.75">
      <c r="W575" s="8"/>
      <c r="X575" s="8"/>
      <c r="Y575" s="8"/>
    </row>
    <row r="576" spans="23:25" ht="15.75">
      <c r="W576" s="8"/>
      <c r="X576" s="8"/>
      <c r="Y576" s="8"/>
    </row>
    <row r="577" spans="23:25" ht="15.75">
      <c r="W577" s="8"/>
      <c r="X577" s="8"/>
      <c r="Y577" s="8"/>
    </row>
    <row r="578" spans="23:25" ht="15.75">
      <c r="W578" s="8"/>
      <c r="X578" s="8"/>
      <c r="Y578" s="8"/>
    </row>
    <row r="579" spans="23:25" ht="15.75">
      <c r="W579" s="8"/>
      <c r="X579" s="8"/>
      <c r="Y579" s="8"/>
    </row>
    <row r="580" spans="23:25" ht="15.75">
      <c r="W580" s="8"/>
      <c r="X580" s="8"/>
      <c r="Y580" s="8"/>
    </row>
    <row r="581" spans="23:25" ht="15.75">
      <c r="W581" s="8"/>
      <c r="X581" s="8"/>
      <c r="Y581" s="8"/>
    </row>
    <row r="582" spans="23:25" ht="15.75">
      <c r="W582" s="8"/>
      <c r="X582" s="8"/>
      <c r="Y582" s="8"/>
    </row>
    <row r="583" spans="23:25" ht="15.75">
      <c r="W583" s="8"/>
      <c r="X583" s="8"/>
      <c r="Y583" s="8"/>
    </row>
    <row r="584" spans="23:25" ht="15.75">
      <c r="W584" s="8"/>
      <c r="X584" s="8"/>
      <c r="Y584" s="8"/>
    </row>
    <row r="585" spans="23:25" ht="15.75">
      <c r="W585" s="8"/>
      <c r="X585" s="8"/>
      <c r="Y585" s="8"/>
    </row>
    <row r="586" spans="23:25" ht="15.75">
      <c r="W586" s="8"/>
      <c r="X586" s="8"/>
      <c r="Y586" s="8"/>
    </row>
    <row r="587" spans="23:25" ht="15.75">
      <c r="W587" s="8"/>
      <c r="X587" s="8"/>
      <c r="Y587" s="8"/>
    </row>
    <row r="588" spans="23:25" ht="15.75">
      <c r="W588" s="8"/>
      <c r="X588" s="8"/>
      <c r="Y588" s="8"/>
    </row>
    <row r="589" spans="23:25" ht="15.75">
      <c r="W589" s="8"/>
      <c r="X589" s="8"/>
      <c r="Y589" s="8"/>
    </row>
    <row r="590" spans="23:25" ht="15.75">
      <c r="W590" s="8"/>
      <c r="X590" s="8"/>
      <c r="Y590" s="8"/>
    </row>
    <row r="591" spans="23:25" ht="15.75">
      <c r="W591" s="8"/>
      <c r="X591" s="8"/>
      <c r="Y591" s="8"/>
    </row>
    <row r="592" spans="23:25" ht="15.75">
      <c r="W592" s="8"/>
      <c r="X592" s="8"/>
      <c r="Y592" s="8"/>
    </row>
    <row r="593" spans="23:25" ht="15.75">
      <c r="W593" s="8"/>
      <c r="X593" s="8"/>
      <c r="Y593" s="8"/>
    </row>
    <row r="594" spans="23:25" ht="15.75">
      <c r="W594" s="8"/>
      <c r="X594" s="8"/>
      <c r="Y594" s="8"/>
    </row>
    <row r="595" spans="23:25" ht="15.75">
      <c r="W595" s="8"/>
      <c r="X595" s="8"/>
      <c r="Y595" s="8"/>
    </row>
    <row r="596" spans="23:25" ht="15.75">
      <c r="W596" s="8"/>
      <c r="X596" s="8"/>
      <c r="Y596" s="8"/>
    </row>
    <row r="597" spans="23:25" ht="15.75">
      <c r="W597" s="8"/>
      <c r="X597" s="8"/>
      <c r="Y597" s="8"/>
    </row>
    <row r="598" spans="23:25" ht="15.75">
      <c r="W598" s="8"/>
      <c r="X598" s="8"/>
      <c r="Y598" s="8"/>
    </row>
    <row r="599" spans="23:25" ht="15.75">
      <c r="W599" s="8"/>
      <c r="X599" s="8"/>
      <c r="Y599" s="8"/>
    </row>
    <row r="600" spans="23:25" ht="15.75">
      <c r="W600" s="8"/>
      <c r="X600" s="8"/>
      <c r="Y600" s="8"/>
    </row>
    <row r="601" spans="23:25" ht="15.75">
      <c r="W601" s="8"/>
      <c r="X601" s="8"/>
      <c r="Y601" s="8"/>
    </row>
    <row r="602" spans="23:25" ht="15.75">
      <c r="W602" s="8"/>
      <c r="X602" s="8"/>
      <c r="Y602" s="8"/>
    </row>
    <row r="603" spans="23:25" ht="15.75">
      <c r="W603" s="8"/>
      <c r="X603" s="8"/>
      <c r="Y603" s="8"/>
    </row>
    <row r="604" spans="23:25" ht="15.75">
      <c r="W604" s="8"/>
      <c r="X604" s="8"/>
      <c r="Y604" s="8"/>
    </row>
    <row r="605" spans="23:25" ht="15.75">
      <c r="W605" s="8"/>
      <c r="X605" s="8"/>
      <c r="Y605" s="8"/>
    </row>
    <row r="606" spans="23:25" ht="15.75">
      <c r="W606" s="8"/>
      <c r="X606" s="8"/>
      <c r="Y606" s="8"/>
    </row>
    <row r="607" spans="23:25" ht="15.75">
      <c r="W607" s="8"/>
      <c r="X607" s="8"/>
      <c r="Y607" s="8"/>
    </row>
    <row r="608" spans="23:25" ht="15.75">
      <c r="W608" s="8"/>
      <c r="X608" s="8"/>
      <c r="Y608" s="8"/>
    </row>
    <row r="609" spans="23:25" ht="15.75">
      <c r="W609" s="8"/>
      <c r="X609" s="8"/>
      <c r="Y609" s="8"/>
    </row>
    <row r="610" spans="23:25" ht="15.75">
      <c r="W610" s="8"/>
      <c r="X610" s="8"/>
      <c r="Y610" s="8"/>
    </row>
    <row r="611" spans="23:25" ht="15.75">
      <c r="W611" s="8"/>
      <c r="X611" s="8"/>
      <c r="Y611" s="8"/>
    </row>
    <row r="612" spans="23:25" ht="15.75">
      <c r="W612" s="8"/>
      <c r="X612" s="8"/>
      <c r="Y612" s="8"/>
    </row>
    <row r="613" spans="23:25" ht="15.75">
      <c r="W613" s="8"/>
      <c r="X613" s="8"/>
      <c r="Y613" s="8"/>
    </row>
    <row r="614" spans="23:25" ht="15.75">
      <c r="W614" s="8"/>
      <c r="X614" s="8"/>
      <c r="Y614" s="8"/>
    </row>
    <row r="615" spans="23:25" ht="15.75">
      <c r="W615" s="8"/>
      <c r="X615" s="8"/>
      <c r="Y615" s="8"/>
    </row>
    <row r="616" spans="23:25" ht="15.75">
      <c r="W616" s="8"/>
      <c r="X616" s="8"/>
      <c r="Y616" s="8"/>
    </row>
    <row r="617" spans="23:25" ht="15.75">
      <c r="W617" s="8"/>
      <c r="X617" s="8"/>
      <c r="Y617" s="8"/>
    </row>
    <row r="618" spans="23:25" ht="15.75">
      <c r="W618" s="8"/>
      <c r="X618" s="8"/>
      <c r="Y618" s="8"/>
    </row>
    <row r="619" spans="23:25" ht="15.75">
      <c r="W619" s="8"/>
      <c r="X619" s="8"/>
      <c r="Y619" s="8"/>
    </row>
    <row r="620" spans="23:25" ht="15.75">
      <c r="W620" s="8"/>
      <c r="X620" s="8"/>
      <c r="Y620" s="8"/>
    </row>
    <row r="621" spans="23:25" ht="15.75">
      <c r="W621" s="8"/>
      <c r="X621" s="8"/>
      <c r="Y621" s="8"/>
    </row>
    <row r="622" spans="23:25" ht="15.75">
      <c r="W622" s="8"/>
      <c r="X622" s="8"/>
      <c r="Y622" s="8"/>
    </row>
    <row r="623" spans="23:25" ht="15.75">
      <c r="W623" s="8"/>
      <c r="X623" s="8"/>
      <c r="Y623" s="8"/>
    </row>
    <row r="624" spans="23:25" ht="15.75">
      <c r="W624" s="8"/>
      <c r="X624" s="8"/>
      <c r="Y624" s="8"/>
    </row>
    <row r="625" spans="23:25" ht="15.75">
      <c r="W625" s="8"/>
      <c r="X625" s="8"/>
      <c r="Y625" s="8"/>
    </row>
    <row r="626" spans="23:25" ht="15.75">
      <c r="W626" s="8"/>
      <c r="X626" s="8"/>
      <c r="Y626" s="8"/>
    </row>
    <row r="627" spans="23:25" ht="15.75">
      <c r="W627" s="8"/>
      <c r="X627" s="8"/>
      <c r="Y627" s="8"/>
    </row>
    <row r="628" spans="23:25" ht="15.75">
      <c r="W628" s="8"/>
      <c r="X628" s="8"/>
      <c r="Y628" s="8"/>
    </row>
    <row r="629" spans="23:25" ht="15.75">
      <c r="W629" s="8"/>
      <c r="X629" s="8"/>
      <c r="Y629" s="8"/>
    </row>
    <row r="630" spans="23:25" ht="15.75">
      <c r="W630" s="8"/>
      <c r="X630" s="8"/>
      <c r="Y630" s="8"/>
    </row>
    <row r="631" spans="23:25" ht="15.75">
      <c r="W631" s="8"/>
      <c r="X631" s="8"/>
      <c r="Y631" s="8"/>
    </row>
    <row r="632" spans="23:25" ht="15.75">
      <c r="W632" s="8"/>
      <c r="X632" s="8"/>
      <c r="Y632" s="8"/>
    </row>
    <row r="633" spans="23:25" ht="15.75">
      <c r="W633" s="8"/>
      <c r="X633" s="8"/>
      <c r="Y633" s="8"/>
    </row>
    <row r="634" spans="23:25" ht="15.75">
      <c r="W634" s="8"/>
      <c r="X634" s="8"/>
      <c r="Y634" s="8"/>
    </row>
    <row r="635" spans="23:25" ht="15.75">
      <c r="W635" s="8"/>
      <c r="X635" s="8"/>
      <c r="Y635" s="8"/>
    </row>
    <row r="636" spans="23:25" ht="15.75">
      <c r="W636" s="8"/>
      <c r="X636" s="8"/>
      <c r="Y636" s="8"/>
    </row>
    <row r="637" spans="23:25" ht="15.75">
      <c r="W637" s="8"/>
      <c r="X637" s="8"/>
      <c r="Y637" s="8"/>
    </row>
    <row r="638" spans="23:25" ht="15.75">
      <c r="W638" s="8"/>
      <c r="X638" s="8"/>
      <c r="Y638" s="8"/>
    </row>
    <row r="639" spans="23:25" ht="15.75">
      <c r="W639" s="8"/>
      <c r="X639" s="8"/>
      <c r="Y639" s="8"/>
    </row>
    <row r="640" spans="23:25" ht="15.75">
      <c r="W640" s="8"/>
      <c r="X640" s="8"/>
      <c r="Y640" s="8"/>
    </row>
    <row r="641" spans="23:25" ht="15.75">
      <c r="W641" s="8"/>
      <c r="X641" s="8"/>
      <c r="Y641" s="8"/>
    </row>
    <row r="642" spans="23:25" ht="15.75">
      <c r="W642" s="8"/>
      <c r="X642" s="8"/>
      <c r="Y642" s="8"/>
    </row>
    <row r="643" spans="23:25" ht="15.75">
      <c r="W643" s="8"/>
      <c r="X643" s="8"/>
      <c r="Y643" s="8"/>
    </row>
    <row r="644" spans="23:25" ht="15.75">
      <c r="W644" s="8"/>
      <c r="X644" s="8"/>
      <c r="Y644" s="8"/>
    </row>
    <row r="645" spans="23:25" ht="15.75">
      <c r="W645" s="8"/>
      <c r="X645" s="8"/>
      <c r="Y645" s="8"/>
    </row>
    <row r="646" spans="23:25" ht="15.75">
      <c r="W646" s="8"/>
      <c r="X646" s="8"/>
      <c r="Y646" s="8"/>
    </row>
    <row r="647" spans="23:25" ht="15.75">
      <c r="W647" s="8"/>
      <c r="X647" s="8"/>
      <c r="Y647" s="8"/>
    </row>
    <row r="648" spans="23:25" ht="15.75">
      <c r="W648" s="8"/>
      <c r="X648" s="8"/>
      <c r="Y648" s="8"/>
    </row>
    <row r="649" spans="23:25" ht="15.75">
      <c r="W649" s="8"/>
      <c r="X649" s="8"/>
      <c r="Y649" s="8"/>
    </row>
    <row r="650" spans="23:25" ht="15.75">
      <c r="W650" s="8"/>
      <c r="X650" s="8"/>
      <c r="Y650" s="8"/>
    </row>
    <row r="651" spans="23:25" ht="15.75">
      <c r="W651" s="8"/>
      <c r="X651" s="8"/>
      <c r="Y651" s="8"/>
    </row>
    <row r="652" spans="23:25" ht="15.75">
      <c r="W652" s="8"/>
      <c r="X652" s="8"/>
      <c r="Y652" s="8"/>
    </row>
    <row r="653" spans="23:25" ht="15.75">
      <c r="W653" s="8"/>
      <c r="X653" s="8"/>
      <c r="Y653" s="8"/>
    </row>
    <row r="654" spans="23:25" ht="15.75">
      <c r="W654" s="8"/>
      <c r="X654" s="8"/>
      <c r="Y654" s="8"/>
    </row>
    <row r="655" spans="23:25" ht="15.75">
      <c r="W655" s="8"/>
      <c r="X655" s="8"/>
      <c r="Y655" s="8"/>
    </row>
    <row r="656" spans="23:25" ht="15.75">
      <c r="W656" s="8"/>
      <c r="X656" s="8"/>
      <c r="Y656" s="8"/>
    </row>
    <row r="657" spans="23:25" ht="15.75">
      <c r="W657" s="8"/>
      <c r="X657" s="8"/>
      <c r="Y657" s="8"/>
    </row>
    <row r="658" spans="23:25" ht="15.75">
      <c r="W658" s="8"/>
      <c r="X658" s="8"/>
      <c r="Y658" s="8"/>
    </row>
    <row r="659" spans="23:25" ht="15.75">
      <c r="W659" s="8"/>
      <c r="X659" s="8"/>
      <c r="Y659" s="8"/>
    </row>
    <row r="660" spans="23:25" ht="15.75">
      <c r="W660" s="8"/>
      <c r="X660" s="8"/>
      <c r="Y660" s="8"/>
    </row>
    <row r="661" spans="23:25" ht="15.75">
      <c r="W661" s="8"/>
      <c r="X661" s="8"/>
      <c r="Y661" s="8"/>
    </row>
    <row r="662" spans="23:25" ht="15.75">
      <c r="W662" s="8"/>
      <c r="X662" s="8"/>
      <c r="Y662" s="8"/>
    </row>
    <row r="663" spans="23:25" ht="15.75">
      <c r="W663" s="8"/>
      <c r="X663" s="8"/>
      <c r="Y663" s="8"/>
    </row>
    <row r="664" spans="23:25" ht="15.75">
      <c r="W664" s="8"/>
      <c r="X664" s="8"/>
      <c r="Y664" s="8"/>
    </row>
    <row r="665" spans="23:25" ht="15.75">
      <c r="W665" s="8"/>
      <c r="X665" s="8"/>
      <c r="Y665" s="8"/>
    </row>
    <row r="666" spans="23:25" ht="15.75">
      <c r="W666" s="8"/>
      <c r="X666" s="8"/>
      <c r="Y666" s="8"/>
    </row>
    <row r="667" spans="23:25" ht="15.75">
      <c r="W667" s="8"/>
      <c r="X667" s="8"/>
      <c r="Y667" s="8"/>
    </row>
    <row r="668" spans="23:25" ht="15.75">
      <c r="W668" s="8"/>
      <c r="X668" s="8"/>
      <c r="Y668" s="8"/>
    </row>
    <row r="669" spans="23:25" ht="15.75">
      <c r="W669" s="8"/>
      <c r="X669" s="8"/>
      <c r="Y669" s="8"/>
    </row>
    <row r="670" spans="23:25" ht="15.75">
      <c r="W670" s="8"/>
      <c r="X670" s="8"/>
      <c r="Y670" s="8"/>
    </row>
    <row r="671" spans="23:25" ht="15.75">
      <c r="W671" s="8"/>
      <c r="X671" s="8"/>
      <c r="Y671" s="8"/>
    </row>
    <row r="672" spans="23:25" ht="15.75">
      <c r="W672" s="8"/>
      <c r="X672" s="8"/>
      <c r="Y672" s="8"/>
    </row>
    <row r="673" spans="23:25" ht="15.75">
      <c r="W673" s="8"/>
      <c r="X673" s="8"/>
      <c r="Y673" s="8"/>
    </row>
    <row r="674" spans="23:25" ht="15.75">
      <c r="W674" s="8"/>
      <c r="X674" s="8"/>
      <c r="Y674" s="8"/>
    </row>
    <row r="675" spans="23:25" ht="15.75">
      <c r="W675" s="8"/>
      <c r="X675" s="8"/>
      <c r="Y675" s="8"/>
    </row>
    <row r="676" spans="23:25" ht="15.75">
      <c r="W676" s="8"/>
      <c r="X676" s="8"/>
      <c r="Y676" s="8"/>
    </row>
    <row r="677" spans="23:25" ht="15.75">
      <c r="W677" s="8"/>
      <c r="X677" s="8"/>
      <c r="Y677" s="8"/>
    </row>
    <row r="678" spans="23:25" ht="15.75">
      <c r="W678" s="8"/>
      <c r="X678" s="8"/>
      <c r="Y678" s="8"/>
    </row>
    <row r="679" spans="23:25" ht="15.75">
      <c r="W679" s="8"/>
      <c r="X679" s="8"/>
      <c r="Y679" s="8"/>
    </row>
    <row r="680" spans="23:25" ht="15.75">
      <c r="W680" s="8"/>
      <c r="X680" s="8"/>
      <c r="Y680" s="8"/>
    </row>
    <row r="681" spans="23:25" ht="15.75">
      <c r="W681" s="8"/>
      <c r="X681" s="8"/>
      <c r="Y681" s="8"/>
    </row>
    <row r="682" spans="23:25" ht="15.75">
      <c r="W682" s="8"/>
      <c r="X682" s="8"/>
      <c r="Y682" s="8"/>
    </row>
    <row r="683" spans="23:25" ht="15.75">
      <c r="W683" s="8"/>
      <c r="X683" s="8"/>
      <c r="Y683" s="8"/>
    </row>
    <row r="684" spans="23:25" ht="15.75">
      <c r="W684" s="8"/>
      <c r="X684" s="8"/>
      <c r="Y684" s="8"/>
    </row>
    <row r="685" spans="23:25" ht="15.75">
      <c r="W685" s="8"/>
      <c r="X685" s="8"/>
      <c r="Y685" s="8"/>
    </row>
    <row r="686" spans="23:25" ht="15.75">
      <c r="W686" s="8"/>
      <c r="X686" s="8"/>
      <c r="Y686" s="8"/>
    </row>
    <row r="687" spans="23:25" ht="15.75">
      <c r="W687" s="8"/>
      <c r="X687" s="8"/>
      <c r="Y687" s="8"/>
    </row>
    <row r="688" spans="23:25" ht="15.75">
      <c r="W688" s="8"/>
      <c r="X688" s="8"/>
      <c r="Y688" s="8"/>
    </row>
    <row r="689" spans="23:25" ht="15.75">
      <c r="W689" s="8"/>
      <c r="X689" s="8"/>
      <c r="Y689" s="8"/>
    </row>
    <row r="690" spans="23:25" ht="15.75">
      <c r="W690" s="8"/>
      <c r="X690" s="8"/>
      <c r="Y690" s="8"/>
    </row>
    <row r="691" spans="23:25" ht="15.75">
      <c r="W691" s="8"/>
      <c r="X691" s="8"/>
      <c r="Y691" s="8"/>
    </row>
    <row r="692" spans="23:25" ht="15.75">
      <c r="W692" s="8"/>
      <c r="X692" s="8"/>
      <c r="Y692" s="8"/>
    </row>
    <row r="693" spans="23:25" ht="15.75">
      <c r="W693" s="8"/>
      <c r="X693" s="8"/>
      <c r="Y693" s="8"/>
    </row>
    <row r="694" spans="23:25" ht="15.75">
      <c r="W694" s="8"/>
      <c r="X694" s="8"/>
      <c r="Y694" s="8"/>
    </row>
    <row r="695" spans="23:25" ht="15.75">
      <c r="W695" s="8"/>
      <c r="X695" s="8"/>
      <c r="Y695" s="8"/>
    </row>
    <row r="696" spans="23:25" ht="15.75">
      <c r="W696" s="8"/>
      <c r="X696" s="8"/>
      <c r="Y696" s="8"/>
    </row>
    <row r="697" spans="23:25" ht="15.75">
      <c r="W697" s="8"/>
      <c r="X697" s="8"/>
      <c r="Y697" s="8"/>
    </row>
    <row r="698" spans="23:25" ht="15.75">
      <c r="W698" s="8"/>
      <c r="X698" s="8"/>
      <c r="Y698" s="8"/>
    </row>
    <row r="699" spans="23:25" ht="15.75">
      <c r="W699" s="8"/>
      <c r="X699" s="8"/>
      <c r="Y699" s="8"/>
    </row>
    <row r="700" spans="23:25" ht="15.75">
      <c r="W700" s="8"/>
      <c r="X700" s="8"/>
      <c r="Y700" s="8"/>
    </row>
    <row r="701" spans="23:25" ht="15.75">
      <c r="W701" s="8"/>
      <c r="X701" s="8"/>
      <c r="Y701" s="8"/>
    </row>
    <row r="702" spans="23:25" ht="15.75">
      <c r="W702" s="8"/>
      <c r="X702" s="8"/>
      <c r="Y702" s="8"/>
    </row>
    <row r="703" spans="23:25" ht="15.75">
      <c r="W703" s="8"/>
      <c r="X703" s="8"/>
      <c r="Y703" s="8"/>
    </row>
    <row r="704" spans="23:25" ht="15.75">
      <c r="W704" s="8"/>
      <c r="X704" s="8"/>
      <c r="Y704" s="8"/>
    </row>
    <row r="705" spans="23:25" ht="15.75">
      <c r="W705" s="8"/>
      <c r="X705" s="8"/>
      <c r="Y705" s="8"/>
    </row>
    <row r="706" spans="23:25" ht="15.75">
      <c r="W706" s="8"/>
      <c r="X706" s="8"/>
      <c r="Y706" s="8"/>
    </row>
    <row r="707" spans="23:25" ht="15.75">
      <c r="W707" s="8"/>
      <c r="X707" s="8"/>
      <c r="Y707" s="8"/>
    </row>
    <row r="708" spans="23:25" ht="15.75">
      <c r="W708" s="8"/>
      <c r="X708" s="8"/>
      <c r="Y708" s="8"/>
    </row>
    <row r="709" spans="23:25" ht="15.75">
      <c r="W709" s="8"/>
      <c r="X709" s="8"/>
      <c r="Y709" s="8"/>
    </row>
    <row r="710" spans="23:25" ht="15.75">
      <c r="W710" s="8"/>
      <c r="X710" s="8"/>
      <c r="Y710" s="8"/>
    </row>
    <row r="711" spans="23:25" ht="15.75">
      <c r="W711" s="8"/>
      <c r="X711" s="8"/>
      <c r="Y711" s="8"/>
    </row>
    <row r="712" spans="23:25" ht="15.75">
      <c r="W712" s="8"/>
      <c r="X712" s="8"/>
      <c r="Y712" s="8"/>
    </row>
    <row r="713" spans="23:25" ht="15.75">
      <c r="W713" s="8"/>
      <c r="X713" s="8"/>
      <c r="Y713" s="8"/>
    </row>
    <row r="714" spans="23:25" ht="15.75">
      <c r="W714" s="8"/>
      <c r="X714" s="8"/>
      <c r="Y714" s="8"/>
    </row>
    <row r="715" spans="23:25" ht="15.75">
      <c r="W715" s="8"/>
      <c r="X715" s="8"/>
      <c r="Y715" s="8"/>
    </row>
    <row r="716" spans="23:25" ht="15.75">
      <c r="W716" s="8"/>
      <c r="X716" s="8"/>
      <c r="Y716" s="8"/>
    </row>
    <row r="717" spans="23:25" ht="15.75">
      <c r="W717" s="8"/>
      <c r="X717" s="8"/>
      <c r="Y717" s="8"/>
    </row>
    <row r="718" spans="23:25" ht="15.75">
      <c r="W718" s="8"/>
      <c r="X718" s="8"/>
      <c r="Y718" s="8"/>
    </row>
    <row r="719" spans="23:25" ht="15.75">
      <c r="W719" s="8"/>
      <c r="X719" s="8"/>
      <c r="Y719" s="8"/>
    </row>
    <row r="720" spans="23:25" ht="15.75">
      <c r="W720" s="8"/>
      <c r="X720" s="8"/>
      <c r="Y720" s="8"/>
    </row>
    <row r="721" spans="23:25" ht="15.75">
      <c r="W721" s="8"/>
      <c r="X721" s="8"/>
      <c r="Y721" s="8"/>
    </row>
    <row r="722" spans="23:25" ht="15.75">
      <c r="W722" s="8"/>
      <c r="X722" s="8"/>
      <c r="Y722" s="8"/>
    </row>
    <row r="723" spans="23:25" ht="15.75">
      <c r="W723" s="8"/>
      <c r="X723" s="8"/>
      <c r="Y723" s="8"/>
    </row>
    <row r="724" spans="23:25" ht="15.75">
      <c r="W724" s="8"/>
      <c r="X724" s="8"/>
      <c r="Y724" s="8"/>
    </row>
    <row r="725" spans="23:25" ht="15.75">
      <c r="W725" s="8"/>
      <c r="X725" s="8"/>
      <c r="Y725" s="8"/>
    </row>
    <row r="726" spans="23:25" ht="15.75">
      <c r="W726" s="8"/>
      <c r="X726" s="8"/>
      <c r="Y726" s="8"/>
    </row>
    <row r="727" spans="23:25" ht="15.75">
      <c r="W727" s="8"/>
      <c r="X727" s="8"/>
      <c r="Y727" s="8"/>
    </row>
    <row r="728" spans="23:25" ht="15.75">
      <c r="W728" s="8"/>
      <c r="X728" s="8"/>
      <c r="Y728" s="8"/>
    </row>
    <row r="729" spans="23:25" ht="15.75">
      <c r="W729" s="8"/>
      <c r="X729" s="8"/>
      <c r="Y729" s="8"/>
    </row>
    <row r="730" spans="23:25" ht="15.75">
      <c r="W730" s="8"/>
      <c r="X730" s="8"/>
      <c r="Y730" s="8"/>
    </row>
    <row r="731" spans="23:25" ht="15.75">
      <c r="W731" s="8"/>
      <c r="X731" s="8"/>
      <c r="Y731" s="8"/>
    </row>
    <row r="732" spans="23:25" ht="15.75">
      <c r="W732" s="8"/>
      <c r="X732" s="8"/>
      <c r="Y732" s="8"/>
    </row>
    <row r="733" spans="23:25" ht="15.75">
      <c r="W733" s="8"/>
      <c r="X733" s="8"/>
      <c r="Y733" s="8"/>
    </row>
    <row r="734" spans="23:25" ht="15.75">
      <c r="W734" s="8"/>
      <c r="X734" s="8"/>
      <c r="Y734" s="8"/>
    </row>
    <row r="735" spans="23:25" ht="15.75">
      <c r="W735" s="8"/>
      <c r="X735" s="8"/>
      <c r="Y735" s="8"/>
    </row>
    <row r="736" spans="23:25" ht="15.75">
      <c r="W736" s="8"/>
      <c r="X736" s="8"/>
      <c r="Y736" s="8"/>
    </row>
    <row r="737" spans="23:25" ht="15.75">
      <c r="W737" s="8"/>
      <c r="X737" s="8"/>
      <c r="Y737" s="8"/>
    </row>
    <row r="738" spans="23:25" ht="15.75">
      <c r="W738" s="8"/>
      <c r="X738" s="8"/>
      <c r="Y738" s="8"/>
    </row>
    <row r="739" spans="23:25" ht="15.75">
      <c r="W739" s="8"/>
      <c r="X739" s="8"/>
      <c r="Y739" s="8"/>
    </row>
    <row r="740" spans="23:25" ht="15.75">
      <c r="W740" s="8"/>
      <c r="X740" s="8"/>
      <c r="Y740" s="8"/>
    </row>
    <row r="741" spans="23:25" ht="15.75">
      <c r="W741" s="8"/>
      <c r="X741" s="8"/>
      <c r="Y741" s="8"/>
    </row>
    <row r="742" spans="23:25" ht="15.75">
      <c r="W742" s="8"/>
      <c r="X742" s="8"/>
      <c r="Y742" s="8"/>
    </row>
    <row r="743" spans="23:25" ht="15.75">
      <c r="W743" s="8"/>
      <c r="X743" s="8"/>
      <c r="Y743" s="8"/>
    </row>
    <row r="744" spans="23:25" ht="15.75">
      <c r="W744" s="8"/>
      <c r="X744" s="8"/>
      <c r="Y744" s="8"/>
    </row>
    <row r="745" spans="23:25" ht="15.75">
      <c r="W745" s="8"/>
      <c r="X745" s="8"/>
      <c r="Y745" s="8"/>
    </row>
    <row r="746" spans="23:25" ht="15.75">
      <c r="W746" s="8"/>
      <c r="X746" s="8"/>
      <c r="Y746" s="8"/>
    </row>
    <row r="747" spans="23:25" ht="15.75">
      <c r="W747" s="8"/>
      <c r="X747" s="8"/>
      <c r="Y747" s="8"/>
    </row>
    <row r="748" spans="23:25" ht="15.75">
      <c r="W748" s="8"/>
      <c r="X748" s="8"/>
      <c r="Y748" s="8"/>
    </row>
    <row r="749" spans="23:25" ht="15.75">
      <c r="W749" s="8"/>
      <c r="X749" s="8"/>
      <c r="Y749" s="8"/>
    </row>
    <row r="750" spans="23:25" ht="15.75">
      <c r="W750" s="8"/>
      <c r="X750" s="8"/>
      <c r="Y750" s="8"/>
    </row>
    <row r="751" spans="23:25" ht="15.75">
      <c r="W751" s="8"/>
      <c r="X751" s="8"/>
      <c r="Y751" s="8"/>
    </row>
    <row r="752" spans="23:25" ht="15.75">
      <c r="W752" s="8"/>
      <c r="X752" s="8"/>
      <c r="Y752" s="8"/>
    </row>
    <row r="753" spans="23:25" ht="15.75">
      <c r="W753" s="8"/>
      <c r="X753" s="8"/>
      <c r="Y753" s="8"/>
    </row>
    <row r="754" spans="23:25" ht="15.75">
      <c r="W754" s="8"/>
      <c r="X754" s="8"/>
      <c r="Y754" s="8"/>
    </row>
    <row r="755" spans="23:25" ht="15.75">
      <c r="W755" s="8"/>
      <c r="X755" s="8"/>
      <c r="Y755" s="8"/>
    </row>
    <row r="756" spans="23:25" ht="15.75">
      <c r="W756" s="8"/>
      <c r="X756" s="8"/>
      <c r="Y756" s="8"/>
    </row>
    <row r="757" spans="23:25" ht="15.75">
      <c r="W757" s="8"/>
      <c r="X757" s="8"/>
      <c r="Y757" s="8"/>
    </row>
    <row r="758" spans="23:25" ht="15.75">
      <c r="W758" s="8"/>
      <c r="X758" s="8"/>
      <c r="Y758" s="8"/>
    </row>
    <row r="759" spans="23:25" ht="15.75">
      <c r="W759" s="8"/>
      <c r="X759" s="8"/>
      <c r="Y759" s="8"/>
    </row>
    <row r="760" spans="23:25" ht="15.75">
      <c r="W760" s="8"/>
      <c r="X760" s="8"/>
      <c r="Y760" s="8"/>
    </row>
    <row r="761" spans="23:25" ht="15.75">
      <c r="W761" s="8"/>
      <c r="X761" s="8"/>
      <c r="Y761" s="8"/>
    </row>
    <row r="762" spans="23:25" ht="15.75">
      <c r="W762" s="8"/>
      <c r="X762" s="8"/>
      <c r="Y762" s="8"/>
    </row>
    <row r="763" spans="23:25" ht="15.75">
      <c r="W763" s="8"/>
      <c r="X763" s="8"/>
      <c r="Y763" s="8"/>
    </row>
    <row r="764" spans="23:25" ht="15.75">
      <c r="W764" s="8"/>
      <c r="X764" s="8"/>
      <c r="Y764" s="8"/>
    </row>
    <row r="765" spans="23:25" ht="15.75">
      <c r="W765" s="8"/>
      <c r="X765" s="8"/>
      <c r="Y765" s="8"/>
    </row>
    <row r="766" spans="23:25" ht="15.75">
      <c r="W766" s="8"/>
      <c r="X766" s="8"/>
      <c r="Y766" s="8"/>
    </row>
    <row r="767" spans="23:25" ht="15.75">
      <c r="W767" s="8"/>
      <c r="X767" s="8"/>
      <c r="Y767" s="8"/>
    </row>
    <row r="768" spans="23:25" ht="15.75">
      <c r="W768" s="8"/>
      <c r="X768" s="8"/>
      <c r="Y768" s="8"/>
    </row>
    <row r="769" spans="23:25" ht="15.75">
      <c r="W769" s="8"/>
      <c r="X769" s="8"/>
      <c r="Y769" s="8"/>
    </row>
    <row r="770" spans="23:25" ht="15.75">
      <c r="W770" s="8"/>
      <c r="X770" s="8"/>
      <c r="Y770" s="8"/>
    </row>
    <row r="771" spans="23:25" ht="15.75">
      <c r="W771" s="8"/>
      <c r="X771" s="8"/>
      <c r="Y771" s="8"/>
    </row>
    <row r="772" spans="23:25" ht="15.75">
      <c r="W772" s="8"/>
      <c r="X772" s="8"/>
      <c r="Y772" s="8"/>
    </row>
    <row r="773" spans="23:25" ht="15.75">
      <c r="W773" s="8"/>
      <c r="X773" s="8"/>
      <c r="Y773" s="8"/>
    </row>
    <row r="774" spans="23:25" ht="15.75">
      <c r="W774" s="8"/>
      <c r="X774" s="8"/>
      <c r="Y774" s="8"/>
    </row>
    <row r="775" spans="23:25" ht="15.75">
      <c r="W775" s="8"/>
      <c r="X775" s="8"/>
      <c r="Y775" s="8"/>
    </row>
    <row r="776" spans="23:25" ht="15.75">
      <c r="W776" s="8"/>
      <c r="X776" s="8"/>
      <c r="Y776" s="8"/>
    </row>
    <row r="777" spans="23:25" ht="15.75">
      <c r="W777" s="8"/>
      <c r="X777" s="8"/>
      <c r="Y777" s="8"/>
    </row>
    <row r="778" spans="23:25" ht="15.75">
      <c r="W778" s="8"/>
      <c r="X778" s="8"/>
      <c r="Y778" s="8"/>
    </row>
    <row r="779" spans="23:25" ht="15.75">
      <c r="W779" s="8"/>
      <c r="X779" s="8"/>
      <c r="Y779" s="8"/>
    </row>
    <row r="780" spans="23:25" ht="15.75">
      <c r="W780" s="8"/>
      <c r="X780" s="8"/>
      <c r="Y780" s="8"/>
    </row>
    <row r="781" spans="23:25" ht="15.75">
      <c r="W781" s="8"/>
      <c r="X781" s="8"/>
      <c r="Y781" s="8"/>
    </row>
    <row r="782" spans="23:25" ht="15.75">
      <c r="W782" s="8"/>
      <c r="X782" s="8"/>
      <c r="Y782" s="8"/>
    </row>
    <row r="783" spans="23:25" ht="15.75">
      <c r="W783" s="8"/>
      <c r="X783" s="8"/>
      <c r="Y783" s="8"/>
    </row>
    <row r="784" spans="23:25" ht="15.75">
      <c r="W784" s="8"/>
      <c r="X784" s="8"/>
      <c r="Y784" s="8"/>
    </row>
    <row r="785" spans="23:25" ht="15.75">
      <c r="W785" s="8"/>
      <c r="X785" s="8"/>
      <c r="Y785" s="8"/>
    </row>
    <row r="786" spans="23:25" ht="15.75">
      <c r="W786" s="8"/>
      <c r="X786" s="8"/>
      <c r="Y786" s="8"/>
    </row>
    <row r="787" spans="23:25" ht="15.75">
      <c r="W787" s="8"/>
      <c r="X787" s="8"/>
      <c r="Y787" s="8"/>
    </row>
    <row r="788" spans="23:25" ht="15.75">
      <c r="W788" s="8"/>
      <c r="X788" s="8"/>
      <c r="Y788" s="8"/>
    </row>
    <row r="789" spans="23:25" ht="15.75">
      <c r="W789" s="8"/>
      <c r="X789" s="8"/>
      <c r="Y789" s="8"/>
    </row>
    <row r="790" spans="23:25" ht="15.75">
      <c r="W790" s="8"/>
      <c r="X790" s="8"/>
      <c r="Y790" s="8"/>
    </row>
    <row r="791" spans="23:25" ht="15.75">
      <c r="W791" s="8"/>
      <c r="X791" s="8"/>
      <c r="Y791" s="8"/>
    </row>
    <row r="792" spans="23:25" ht="15.75">
      <c r="W792" s="8"/>
      <c r="X792" s="8"/>
      <c r="Y792" s="8"/>
    </row>
    <row r="793" spans="23:25" ht="15.75">
      <c r="W793" s="8"/>
      <c r="X793" s="8"/>
      <c r="Y793" s="8"/>
    </row>
    <row r="794" spans="23:25" ht="15.75">
      <c r="W794" s="8"/>
      <c r="X794" s="8"/>
      <c r="Y794" s="8"/>
    </row>
    <row r="795" spans="23:25" ht="15.75">
      <c r="W795" s="8"/>
      <c r="X795" s="8"/>
      <c r="Y795" s="8"/>
    </row>
    <row r="796" spans="23:25" ht="15.75">
      <c r="W796" s="8"/>
      <c r="X796" s="8"/>
      <c r="Y796" s="8"/>
    </row>
    <row r="797" spans="23:25" ht="15.75">
      <c r="W797" s="8"/>
      <c r="X797" s="8"/>
      <c r="Y797" s="8"/>
    </row>
    <row r="798" spans="23:25" ht="15.75">
      <c r="W798" s="8"/>
      <c r="X798" s="8"/>
      <c r="Y798" s="8"/>
    </row>
    <row r="799" spans="23:25" ht="15.75">
      <c r="W799" s="8"/>
      <c r="X799" s="8"/>
      <c r="Y799" s="8"/>
    </row>
    <row r="800" spans="23:25" ht="15.75">
      <c r="W800" s="8"/>
      <c r="X800" s="8"/>
      <c r="Y800" s="8"/>
    </row>
    <row r="801" spans="23:25" ht="15.75">
      <c r="W801" s="8"/>
      <c r="X801" s="8"/>
      <c r="Y801" s="8"/>
    </row>
    <row r="802" spans="23:25" ht="15.75">
      <c r="W802" s="8"/>
      <c r="X802" s="8"/>
      <c r="Y802" s="8"/>
    </row>
    <row r="803" spans="23:25" ht="15.75">
      <c r="W803" s="8"/>
      <c r="X803" s="8"/>
      <c r="Y803" s="8"/>
    </row>
    <row r="804" spans="23:25" ht="15.75">
      <c r="W804" s="8"/>
      <c r="X804" s="8"/>
      <c r="Y804" s="8"/>
    </row>
    <row r="805" spans="23:25" ht="15.75">
      <c r="W805" s="8"/>
      <c r="X805" s="8"/>
      <c r="Y805" s="8"/>
    </row>
    <row r="806" spans="23:25" ht="15.75">
      <c r="W806" s="8"/>
      <c r="X806" s="8"/>
      <c r="Y806" s="8"/>
    </row>
    <row r="807" spans="23:25" ht="15.75">
      <c r="W807" s="8"/>
      <c r="X807" s="8"/>
      <c r="Y807" s="8"/>
    </row>
    <row r="808" spans="23:25" ht="15.75">
      <c r="W808" s="8"/>
      <c r="X808" s="8"/>
      <c r="Y808" s="8"/>
    </row>
    <row r="809" spans="23:25" ht="15.75">
      <c r="W809" s="8"/>
      <c r="X809" s="8"/>
      <c r="Y809" s="8"/>
    </row>
    <row r="810" spans="23:25" ht="15.75">
      <c r="W810" s="8"/>
      <c r="X810" s="8"/>
      <c r="Y810" s="8"/>
    </row>
    <row r="811" spans="23:25" ht="15.75">
      <c r="W811" s="8"/>
      <c r="X811" s="8"/>
      <c r="Y811" s="8"/>
    </row>
    <row r="812" spans="23:25" ht="15.75">
      <c r="W812" s="8"/>
      <c r="X812" s="8"/>
      <c r="Y812" s="8"/>
    </row>
    <row r="813" spans="23:25" ht="15.75">
      <c r="W813" s="8"/>
      <c r="X813" s="8"/>
      <c r="Y813" s="8"/>
    </row>
    <row r="814" spans="23:25" ht="15.75">
      <c r="W814" s="8"/>
      <c r="X814" s="8"/>
      <c r="Y814" s="8"/>
    </row>
    <row r="815" spans="23:25" ht="15.75">
      <c r="W815" s="8"/>
      <c r="X815" s="8"/>
      <c r="Y815" s="8"/>
    </row>
    <row r="816" spans="23:25" ht="15.75">
      <c r="W816" s="8"/>
      <c r="X816" s="8"/>
      <c r="Y816" s="8"/>
    </row>
    <row r="817" spans="23:25" ht="15.75">
      <c r="W817" s="8"/>
      <c r="X817" s="8"/>
      <c r="Y817" s="8"/>
    </row>
    <row r="818" spans="23:25" ht="15.75">
      <c r="W818" s="8"/>
      <c r="X818" s="8"/>
      <c r="Y818" s="8"/>
    </row>
    <row r="819" spans="23:25" ht="15.75">
      <c r="W819" s="8"/>
      <c r="X819" s="8"/>
      <c r="Y819" s="8"/>
    </row>
    <row r="820" spans="23:25" ht="15.75">
      <c r="W820" s="8"/>
      <c r="X820" s="8"/>
      <c r="Y820" s="8"/>
    </row>
    <row r="821" spans="23:25" ht="15.75">
      <c r="W821" s="8"/>
      <c r="X821" s="8"/>
      <c r="Y821" s="8"/>
    </row>
    <row r="822" spans="23:25" ht="15.75">
      <c r="W822" s="8"/>
      <c r="X822" s="8"/>
      <c r="Y822" s="8"/>
    </row>
    <row r="823" spans="23:25" ht="15.75">
      <c r="W823" s="8"/>
      <c r="X823" s="8"/>
      <c r="Y823" s="8"/>
    </row>
    <row r="824" spans="23:25" ht="15.75">
      <c r="W824" s="8"/>
      <c r="X824" s="8"/>
      <c r="Y824" s="8"/>
    </row>
    <row r="825" spans="23:25" ht="15.75">
      <c r="W825" s="8"/>
      <c r="X825" s="8"/>
      <c r="Y825" s="8"/>
    </row>
    <row r="826" spans="23:25" ht="15.75">
      <c r="W826" s="8"/>
      <c r="X826" s="8"/>
      <c r="Y826" s="8"/>
    </row>
    <row r="827" spans="23:25" ht="15.75">
      <c r="W827" s="8"/>
      <c r="X827" s="8"/>
      <c r="Y827" s="8"/>
    </row>
    <row r="828" spans="23:25" ht="15.75">
      <c r="W828" s="8"/>
      <c r="X828" s="8"/>
      <c r="Y828" s="8"/>
    </row>
    <row r="829" spans="23:25" ht="15.75">
      <c r="W829" s="8"/>
      <c r="X829" s="8"/>
      <c r="Y829" s="8"/>
    </row>
    <row r="830" spans="23:25" ht="15.75">
      <c r="W830" s="8"/>
      <c r="X830" s="8"/>
      <c r="Y830" s="8"/>
    </row>
    <row r="831" spans="23:25" ht="15.75">
      <c r="W831" s="8"/>
      <c r="X831" s="8"/>
      <c r="Y831" s="8"/>
    </row>
    <row r="832" spans="23:25" ht="15.75">
      <c r="W832" s="8"/>
      <c r="X832" s="8"/>
      <c r="Y832" s="8"/>
    </row>
    <row r="833" spans="23:25" ht="15.75">
      <c r="W833" s="8"/>
      <c r="X833" s="8"/>
      <c r="Y833" s="8"/>
    </row>
    <row r="834" spans="23:25" ht="15.75">
      <c r="W834" s="8"/>
      <c r="X834" s="8"/>
      <c r="Y834" s="8"/>
    </row>
    <row r="835" spans="23:25" ht="15.75">
      <c r="W835" s="8"/>
      <c r="X835" s="8"/>
      <c r="Y835" s="8"/>
    </row>
    <row r="836" spans="23:25" ht="15.75">
      <c r="W836" s="8"/>
      <c r="X836" s="8"/>
      <c r="Y836" s="8"/>
    </row>
    <row r="837" spans="23:25" ht="15.75">
      <c r="W837" s="8"/>
      <c r="X837" s="8"/>
      <c r="Y837" s="8"/>
    </row>
    <row r="838" spans="23:25" ht="15.75">
      <c r="W838" s="8"/>
      <c r="X838" s="8"/>
      <c r="Y838" s="8"/>
    </row>
    <row r="839" spans="23:25" ht="15.75">
      <c r="W839" s="8"/>
      <c r="X839" s="8"/>
      <c r="Y839" s="8"/>
    </row>
    <row r="840" spans="23:25" ht="15.75">
      <c r="W840" s="8"/>
      <c r="X840" s="8"/>
      <c r="Y840" s="8"/>
    </row>
    <row r="841" spans="23:25" ht="15.75">
      <c r="W841" s="8"/>
      <c r="X841" s="8"/>
      <c r="Y841" s="8"/>
    </row>
    <row r="842" spans="23:25" ht="15.75">
      <c r="W842" s="8"/>
      <c r="X842" s="8"/>
      <c r="Y842" s="8"/>
    </row>
    <row r="843" spans="23:25" ht="15.75">
      <c r="W843" s="8"/>
      <c r="X843" s="8"/>
      <c r="Y843" s="8"/>
    </row>
    <row r="844" spans="23:25" ht="15.75">
      <c r="W844" s="8"/>
      <c r="X844" s="8"/>
      <c r="Y844" s="8"/>
    </row>
    <row r="845" spans="23:25" ht="15.75">
      <c r="W845" s="8"/>
      <c r="X845" s="8"/>
      <c r="Y845" s="8"/>
    </row>
    <row r="846" spans="23:25" ht="15.75">
      <c r="W846" s="8"/>
      <c r="X846" s="8"/>
      <c r="Y846" s="8"/>
    </row>
    <row r="847" spans="23:25" ht="15.75">
      <c r="W847" s="8"/>
      <c r="X847" s="8"/>
      <c r="Y847" s="8"/>
    </row>
    <row r="848" spans="23:25" ht="15.75">
      <c r="W848" s="8"/>
      <c r="X848" s="8"/>
      <c r="Y848" s="8"/>
    </row>
    <row r="849" spans="23:25" ht="15.75">
      <c r="W849" s="8"/>
      <c r="X849" s="8"/>
      <c r="Y849" s="8"/>
    </row>
    <row r="850" spans="23:25" ht="15.75">
      <c r="W850" s="8"/>
      <c r="X850" s="8"/>
      <c r="Y850" s="8"/>
    </row>
    <row r="851" spans="23:25" ht="15.75">
      <c r="W851" s="8"/>
      <c r="X851" s="8"/>
      <c r="Y851" s="8"/>
    </row>
    <row r="852" spans="23:25" ht="15.75">
      <c r="W852" s="8"/>
      <c r="X852" s="8"/>
      <c r="Y852" s="8"/>
    </row>
    <row r="853" spans="23:25" ht="15.75">
      <c r="W853" s="8"/>
      <c r="X853" s="8"/>
      <c r="Y853" s="8"/>
    </row>
    <row r="854" spans="23:25" ht="15.75">
      <c r="W854" s="8"/>
      <c r="X854" s="8"/>
      <c r="Y854" s="8"/>
    </row>
    <row r="855" spans="23:25" ht="15.75">
      <c r="W855" s="8"/>
      <c r="X855" s="8"/>
      <c r="Y855" s="8"/>
    </row>
    <row r="856" spans="23:25" ht="15.75">
      <c r="W856" s="8"/>
      <c r="X856" s="8"/>
      <c r="Y856" s="8"/>
    </row>
    <row r="857" spans="23:25" ht="15.75">
      <c r="W857" s="8"/>
      <c r="X857" s="8"/>
      <c r="Y857" s="8"/>
    </row>
    <row r="858" spans="23:25" ht="15.75">
      <c r="W858" s="8"/>
      <c r="X858" s="8"/>
      <c r="Y858" s="8"/>
    </row>
    <row r="859" spans="23:25" ht="15.75">
      <c r="W859" s="8"/>
      <c r="X859" s="8"/>
      <c r="Y859" s="8"/>
    </row>
    <row r="860" spans="23:25" ht="15.75">
      <c r="W860" s="8"/>
      <c r="X860" s="8"/>
      <c r="Y860" s="8"/>
    </row>
    <row r="861" spans="23:25" ht="15.75">
      <c r="W861" s="8"/>
      <c r="X861" s="8"/>
      <c r="Y861" s="8"/>
    </row>
    <row r="862" spans="23:25" ht="15.75">
      <c r="W862" s="8"/>
      <c r="X862" s="8"/>
      <c r="Y862" s="8"/>
    </row>
    <row r="863" spans="23:25" ht="15.75">
      <c r="W863" s="8"/>
      <c r="X863" s="8"/>
      <c r="Y863" s="8"/>
    </row>
    <row r="864" spans="23:25" ht="15.75">
      <c r="W864" s="8"/>
      <c r="X864" s="8"/>
      <c r="Y864" s="8"/>
    </row>
    <row r="865" spans="23:25" ht="15.75">
      <c r="W865" s="8"/>
      <c r="X865" s="8"/>
      <c r="Y865" s="8"/>
    </row>
    <row r="866" spans="23:25" ht="15.75">
      <c r="W866" s="8"/>
      <c r="X866" s="8"/>
      <c r="Y866" s="8"/>
    </row>
    <row r="867" spans="23:25" ht="15.75">
      <c r="W867" s="8"/>
      <c r="X867" s="8"/>
      <c r="Y867" s="8"/>
    </row>
    <row r="868" spans="23:25" ht="15.75">
      <c r="W868" s="8"/>
      <c r="X868" s="8"/>
      <c r="Y868" s="8"/>
    </row>
    <row r="869" spans="23:25" ht="15.75">
      <c r="W869" s="8"/>
      <c r="X869" s="8"/>
      <c r="Y869" s="8"/>
    </row>
    <row r="870" spans="23:25" ht="15.75">
      <c r="W870" s="8"/>
      <c r="X870" s="8"/>
      <c r="Y870" s="8"/>
    </row>
    <row r="871" spans="23:25" ht="15.75">
      <c r="W871" s="8"/>
      <c r="X871" s="8"/>
      <c r="Y871" s="8"/>
    </row>
    <row r="872" spans="23:25" ht="15.75">
      <c r="W872" s="8"/>
      <c r="X872" s="8"/>
      <c r="Y872" s="8"/>
    </row>
    <row r="873" spans="23:25" ht="15.75">
      <c r="W873" s="8"/>
      <c r="X873" s="8"/>
      <c r="Y873" s="8"/>
    </row>
    <row r="874" spans="23:25" ht="15.75">
      <c r="W874" s="8"/>
      <c r="X874" s="8"/>
      <c r="Y874" s="8"/>
    </row>
    <row r="875" spans="23:25" ht="15.75">
      <c r="W875" s="8"/>
      <c r="X875" s="8"/>
      <c r="Y875" s="8"/>
    </row>
    <row r="876" spans="23:25" ht="15.75">
      <c r="W876" s="8"/>
      <c r="X876" s="8"/>
      <c r="Y876" s="8"/>
    </row>
    <row r="877" spans="23:25" ht="15.75">
      <c r="W877" s="8"/>
      <c r="X877" s="8"/>
      <c r="Y877" s="8"/>
    </row>
    <row r="878" spans="23:25" ht="15.75">
      <c r="W878" s="8"/>
      <c r="X878" s="8"/>
      <c r="Y878" s="8"/>
    </row>
    <row r="879" spans="23:25" ht="15.75">
      <c r="W879" s="8"/>
      <c r="X879" s="8"/>
      <c r="Y879" s="8"/>
    </row>
    <row r="880" spans="23:25" ht="15.75">
      <c r="W880" s="8"/>
      <c r="X880" s="8"/>
      <c r="Y880" s="8"/>
    </row>
    <row r="881" spans="23:25" ht="15.75">
      <c r="W881" s="8"/>
      <c r="X881" s="8"/>
      <c r="Y881" s="8"/>
    </row>
    <row r="882" spans="23:25" ht="15.75">
      <c r="W882" s="8"/>
      <c r="X882" s="8"/>
      <c r="Y882" s="8"/>
    </row>
    <row r="883" spans="23:25" ht="15.75">
      <c r="W883" s="8"/>
      <c r="X883" s="8"/>
      <c r="Y883" s="8"/>
    </row>
    <row r="884" spans="23:25" ht="15.75">
      <c r="W884" s="8"/>
      <c r="X884" s="8"/>
      <c r="Y884" s="8"/>
    </row>
    <row r="885" spans="23:25" ht="15.75">
      <c r="W885" s="8"/>
      <c r="X885" s="8"/>
      <c r="Y885" s="8"/>
    </row>
    <row r="886" spans="23:25" ht="15.75">
      <c r="W886" s="8"/>
      <c r="X886" s="8"/>
      <c r="Y886" s="8"/>
    </row>
    <row r="887" spans="23:25" ht="15.75">
      <c r="W887" s="8"/>
      <c r="X887" s="8"/>
      <c r="Y887" s="8"/>
    </row>
    <row r="888" spans="23:25" ht="15.75">
      <c r="W888" s="8"/>
      <c r="X888" s="8"/>
      <c r="Y888" s="8"/>
    </row>
    <row r="889" spans="23:25" ht="15.75">
      <c r="W889" s="8"/>
      <c r="X889" s="8"/>
      <c r="Y889" s="8"/>
    </row>
    <row r="890" spans="23:25" ht="15.75">
      <c r="W890" s="8"/>
      <c r="X890" s="8"/>
      <c r="Y890" s="8"/>
    </row>
    <row r="891" spans="23:25" ht="15.75">
      <c r="W891" s="8"/>
      <c r="X891" s="8"/>
      <c r="Y891" s="8"/>
    </row>
    <row r="892" spans="23:25" ht="15.75">
      <c r="W892" s="8"/>
      <c r="X892" s="8"/>
      <c r="Y892" s="8"/>
    </row>
    <row r="893" spans="23:25" ht="15.75">
      <c r="W893" s="8"/>
      <c r="X893" s="8"/>
      <c r="Y893" s="8"/>
    </row>
    <row r="894" spans="23:25" ht="15.75">
      <c r="W894" s="8"/>
      <c r="X894" s="8"/>
      <c r="Y894" s="8"/>
    </row>
    <row r="895" spans="23:25" ht="15.75">
      <c r="W895" s="8"/>
      <c r="X895" s="8"/>
      <c r="Y895" s="8"/>
    </row>
    <row r="896" spans="23:25" ht="15.75">
      <c r="W896" s="8"/>
      <c r="X896" s="8"/>
      <c r="Y896" s="8"/>
    </row>
    <row r="897" spans="23:25" ht="15.75">
      <c r="W897" s="8"/>
      <c r="X897" s="8"/>
      <c r="Y897" s="8"/>
    </row>
    <row r="898" spans="23:25" ht="15.75">
      <c r="W898" s="8"/>
      <c r="X898" s="8"/>
      <c r="Y898" s="8"/>
    </row>
    <row r="899" spans="23:25" ht="15.75">
      <c r="W899" s="8"/>
      <c r="X899" s="8"/>
      <c r="Y899" s="8"/>
    </row>
    <row r="900" spans="23:25" ht="15.75">
      <c r="W900" s="8"/>
      <c r="X900" s="8"/>
      <c r="Y900" s="8"/>
    </row>
    <row r="901" spans="23:25" ht="15.75">
      <c r="W901" s="8"/>
      <c r="X901" s="8"/>
      <c r="Y901" s="8"/>
    </row>
    <row r="902" spans="23:25" ht="15.75">
      <c r="W902" s="8"/>
      <c r="X902" s="8"/>
      <c r="Y902" s="8"/>
    </row>
    <row r="903" spans="23:25" ht="15.75">
      <c r="W903" s="8"/>
      <c r="X903" s="8"/>
      <c r="Y903" s="8"/>
    </row>
    <row r="904" spans="23:25" ht="15.75">
      <c r="W904" s="8"/>
      <c r="X904" s="8"/>
      <c r="Y904" s="8"/>
    </row>
    <row r="905" spans="23:25" ht="15.75">
      <c r="W905" s="8"/>
      <c r="X905" s="8"/>
      <c r="Y905" s="8"/>
    </row>
    <row r="906" spans="23:25" ht="15.75">
      <c r="W906" s="8"/>
      <c r="X906" s="8"/>
      <c r="Y906" s="8"/>
    </row>
    <row r="907" spans="23:25" ht="15.75">
      <c r="W907" s="8"/>
      <c r="X907" s="8"/>
      <c r="Y907" s="8"/>
    </row>
    <row r="908" spans="23:25" ht="15.75">
      <c r="W908" s="8"/>
      <c r="X908" s="8"/>
      <c r="Y908" s="8"/>
    </row>
    <row r="909" spans="23:25" ht="15.75">
      <c r="W909" s="8"/>
      <c r="X909" s="8"/>
      <c r="Y909" s="8"/>
    </row>
    <row r="910" spans="23:25" ht="15.75">
      <c r="W910" s="8"/>
      <c r="X910" s="8"/>
      <c r="Y910" s="8"/>
    </row>
    <row r="911" spans="23:25" ht="15.75">
      <c r="W911" s="8"/>
      <c r="X911" s="8"/>
      <c r="Y911" s="8"/>
    </row>
    <row r="912" spans="23:25" ht="15.75">
      <c r="W912" s="8"/>
      <c r="X912" s="8"/>
      <c r="Y912" s="8"/>
    </row>
    <row r="913" spans="23:25" ht="15.75">
      <c r="W913" s="8"/>
      <c r="X913" s="8"/>
      <c r="Y913" s="8"/>
    </row>
    <row r="914" spans="23:25" ht="15.75">
      <c r="W914" s="8"/>
      <c r="X914" s="8"/>
      <c r="Y914" s="8"/>
    </row>
    <row r="915" spans="23:25" ht="15.75">
      <c r="W915" s="8"/>
      <c r="X915" s="8"/>
      <c r="Y915" s="8"/>
    </row>
    <row r="916" spans="23:25" ht="15.75">
      <c r="W916" s="8"/>
      <c r="X916" s="8"/>
      <c r="Y916" s="8"/>
    </row>
    <row r="917" spans="23:25" ht="15.75">
      <c r="W917" s="8"/>
      <c r="X917" s="8"/>
      <c r="Y917" s="8"/>
    </row>
    <row r="918" spans="23:25" ht="15.75">
      <c r="W918" s="8"/>
      <c r="X918" s="8"/>
      <c r="Y918" s="8"/>
    </row>
    <row r="919" spans="23:25" ht="15.75">
      <c r="W919" s="8"/>
      <c r="X919" s="8"/>
      <c r="Y919" s="8"/>
    </row>
    <row r="920" spans="23:25" ht="15.75">
      <c r="W920" s="8"/>
      <c r="X920" s="8"/>
      <c r="Y920" s="8"/>
    </row>
    <row r="921" spans="23:25" ht="15.75">
      <c r="W921" s="8"/>
      <c r="X921" s="8"/>
      <c r="Y921" s="8"/>
    </row>
    <row r="922" spans="23:25" ht="15.75">
      <c r="W922" s="8"/>
      <c r="X922" s="8"/>
      <c r="Y922" s="8"/>
    </row>
    <row r="923" spans="23:25" ht="15.75">
      <c r="W923" s="8"/>
      <c r="X923" s="8"/>
      <c r="Y923" s="8"/>
    </row>
    <row r="924" spans="23:25" ht="15.75">
      <c r="W924" s="8"/>
      <c r="X924" s="8"/>
      <c r="Y924" s="8"/>
    </row>
    <row r="925" spans="23:25" ht="15.75">
      <c r="W925" s="8"/>
      <c r="X925" s="8"/>
      <c r="Y925" s="8"/>
    </row>
    <row r="926" spans="23:25" ht="15.75">
      <c r="W926" s="8"/>
      <c r="X926" s="8"/>
      <c r="Y926" s="8"/>
    </row>
    <row r="927" spans="23:25" ht="15.75">
      <c r="W927" s="8"/>
      <c r="X927" s="8"/>
      <c r="Y927" s="8"/>
    </row>
    <row r="928" spans="23:25" ht="15.75">
      <c r="W928" s="8"/>
      <c r="X928" s="8"/>
      <c r="Y928" s="8"/>
    </row>
    <row r="929" spans="23:25" ht="15.75">
      <c r="W929" s="8"/>
      <c r="X929" s="8"/>
      <c r="Y929" s="8"/>
    </row>
    <row r="930" spans="23:25" ht="15.75">
      <c r="W930" s="8"/>
      <c r="X930" s="8"/>
      <c r="Y930" s="8"/>
    </row>
    <row r="931" spans="23:25" ht="15.75">
      <c r="W931" s="8"/>
      <c r="X931" s="8"/>
      <c r="Y931" s="8"/>
    </row>
    <row r="932" spans="23:25" ht="15.75">
      <c r="W932" s="8"/>
      <c r="X932" s="8"/>
      <c r="Y932" s="8"/>
    </row>
    <row r="933" spans="23:25" ht="15.75">
      <c r="W933" s="8"/>
      <c r="X933" s="8"/>
      <c r="Y933" s="8"/>
    </row>
    <row r="934" spans="23:25" ht="15.75">
      <c r="W934" s="8"/>
      <c r="X934" s="8"/>
      <c r="Y934" s="8"/>
    </row>
    <row r="935" spans="23:25" ht="15.75">
      <c r="W935" s="8"/>
      <c r="X935" s="8"/>
      <c r="Y935" s="8"/>
    </row>
    <row r="936" spans="23:25" ht="15.75">
      <c r="W936" s="8"/>
      <c r="X936" s="8"/>
      <c r="Y936" s="8"/>
    </row>
    <row r="937" spans="23:25" ht="15.75">
      <c r="W937" s="8"/>
      <c r="X937" s="8"/>
      <c r="Y937" s="8"/>
    </row>
    <row r="938" spans="23:25" ht="15.75">
      <c r="W938" s="8"/>
      <c r="X938" s="8"/>
      <c r="Y938" s="8"/>
    </row>
    <row r="939" spans="23:25" ht="15.75">
      <c r="W939" s="8"/>
      <c r="X939" s="8"/>
      <c r="Y939" s="8"/>
    </row>
    <row r="940" spans="23:25" ht="15.75">
      <c r="W940" s="8"/>
      <c r="X940" s="8"/>
      <c r="Y940" s="8"/>
    </row>
    <row r="941" spans="23:25" ht="15.75">
      <c r="W941" s="8"/>
      <c r="X941" s="8"/>
      <c r="Y941" s="8"/>
    </row>
    <row r="942" spans="23:25" ht="15.75">
      <c r="W942" s="8"/>
      <c r="X942" s="8"/>
      <c r="Y942" s="8"/>
    </row>
    <row r="943" spans="23:25" ht="15.75">
      <c r="W943" s="8"/>
      <c r="X943" s="8"/>
      <c r="Y943" s="8"/>
    </row>
    <row r="944" spans="23:25" ht="15.75">
      <c r="W944" s="8"/>
      <c r="X944" s="8"/>
      <c r="Y944" s="8"/>
    </row>
    <row r="945" spans="23:25" ht="15.75">
      <c r="W945" s="8"/>
      <c r="X945" s="8"/>
      <c r="Y945" s="8"/>
    </row>
    <row r="946" spans="23:25" ht="15.75">
      <c r="W946" s="8"/>
      <c r="X946" s="8"/>
      <c r="Y946" s="8"/>
    </row>
    <row r="947" spans="23:25" ht="15.75">
      <c r="W947" s="8"/>
      <c r="X947" s="8"/>
      <c r="Y947" s="8"/>
    </row>
    <row r="948" spans="23:25" ht="15.75">
      <c r="W948" s="8"/>
      <c r="X948" s="8"/>
      <c r="Y948" s="8"/>
    </row>
    <row r="949" spans="23:25" ht="15.75">
      <c r="W949" s="8"/>
      <c r="X949" s="8"/>
      <c r="Y949" s="8"/>
    </row>
    <row r="950" spans="23:25" ht="15.75">
      <c r="W950" s="8"/>
      <c r="X950" s="8"/>
      <c r="Y950" s="8"/>
    </row>
    <row r="951" spans="23:25" ht="15.75">
      <c r="W951" s="8"/>
      <c r="X951" s="8"/>
      <c r="Y951" s="8"/>
    </row>
    <row r="952" spans="23:25" ht="15.75">
      <c r="W952" s="8"/>
      <c r="X952" s="8"/>
      <c r="Y952" s="8"/>
    </row>
    <row r="953" spans="23:25" ht="15.75">
      <c r="W953" s="8"/>
      <c r="X953" s="8"/>
      <c r="Y953" s="8"/>
    </row>
    <row r="954" spans="23:25" ht="15.75">
      <c r="W954" s="8"/>
      <c r="X954" s="8"/>
      <c r="Y954" s="8"/>
    </row>
    <row r="955" spans="23:25" ht="15.75">
      <c r="W955" s="8"/>
      <c r="X955" s="8"/>
      <c r="Y955" s="8"/>
    </row>
    <row r="956" spans="23:25" ht="15.75">
      <c r="W956" s="8"/>
      <c r="X956" s="8"/>
      <c r="Y956" s="8"/>
    </row>
    <row r="957" spans="23:25" ht="15.75">
      <c r="W957" s="8"/>
      <c r="X957" s="8"/>
      <c r="Y957" s="8"/>
    </row>
    <row r="958" spans="23:25" ht="15.75">
      <c r="W958" s="8"/>
      <c r="X958" s="8"/>
      <c r="Y958" s="8"/>
    </row>
    <row r="959" spans="23:25" ht="15.75">
      <c r="W959" s="8"/>
      <c r="X959" s="8"/>
      <c r="Y959" s="8"/>
    </row>
    <row r="960" spans="23:25" ht="15.75">
      <c r="W960" s="8"/>
      <c r="X960" s="8"/>
      <c r="Y960" s="8"/>
    </row>
    <row r="961" spans="23:25" ht="15.75">
      <c r="W961" s="8"/>
      <c r="X961" s="8"/>
      <c r="Y961" s="8"/>
    </row>
    <row r="962" spans="23:25" ht="15.75">
      <c r="W962" s="8"/>
      <c r="X962" s="8"/>
      <c r="Y962" s="8"/>
    </row>
    <row r="963" spans="23:25" ht="15.75">
      <c r="W963" s="8"/>
      <c r="X963" s="8"/>
      <c r="Y963" s="8"/>
    </row>
    <row r="964" spans="23:25" ht="15.75">
      <c r="W964" s="8"/>
      <c r="X964" s="8"/>
      <c r="Y964" s="8"/>
    </row>
    <row r="965" spans="23:25" ht="15.75">
      <c r="W965" s="8"/>
      <c r="X965" s="8"/>
      <c r="Y965" s="8"/>
    </row>
    <row r="966" spans="23:25" ht="15.75">
      <c r="W966" s="8"/>
      <c r="X966" s="8"/>
      <c r="Y966" s="8"/>
    </row>
    <row r="967" spans="23:25" ht="15.75">
      <c r="W967" s="8"/>
      <c r="X967" s="8"/>
      <c r="Y967" s="8"/>
    </row>
    <row r="968" spans="23:25" ht="15.75">
      <c r="W968" s="8"/>
      <c r="X968" s="8"/>
      <c r="Y968" s="8"/>
    </row>
    <row r="969" spans="23:25" ht="15.75">
      <c r="W969" s="8"/>
      <c r="X969" s="8"/>
      <c r="Y969" s="8"/>
    </row>
    <row r="970" spans="23:25" ht="15.75">
      <c r="W970" s="8"/>
      <c r="X970" s="8"/>
      <c r="Y970" s="8"/>
    </row>
    <row r="971" spans="23:25" ht="15.75">
      <c r="W971" s="8"/>
      <c r="X971" s="8"/>
      <c r="Y971" s="8"/>
    </row>
    <row r="972" spans="23:25" ht="15.75">
      <c r="W972" s="8"/>
      <c r="X972" s="8"/>
      <c r="Y972" s="8"/>
    </row>
    <row r="973" spans="23:25" ht="15.75">
      <c r="W973" s="8"/>
      <c r="X973" s="8"/>
      <c r="Y973" s="8"/>
    </row>
    <row r="974" spans="23:25" ht="15.75">
      <c r="W974" s="8"/>
      <c r="X974" s="8"/>
      <c r="Y974" s="8"/>
    </row>
    <row r="975" spans="23:25" ht="15.75">
      <c r="W975" s="8"/>
      <c r="X975" s="8"/>
      <c r="Y975" s="8"/>
    </row>
    <row r="976" spans="23:25" ht="15.75">
      <c r="W976" s="8"/>
      <c r="X976" s="8"/>
      <c r="Y976" s="8"/>
    </row>
    <row r="977" spans="23:25" ht="15.75">
      <c r="W977" s="8"/>
      <c r="X977" s="8"/>
      <c r="Y977" s="8"/>
    </row>
    <row r="978" spans="23:25" ht="15.75">
      <c r="W978" s="8"/>
      <c r="X978" s="8"/>
      <c r="Y978" s="8"/>
    </row>
    <row r="979" spans="23:25" ht="15.75">
      <c r="W979" s="8"/>
      <c r="X979" s="8"/>
      <c r="Y979" s="8"/>
    </row>
    <row r="980" spans="23:25" ht="15.75">
      <c r="W980" s="8"/>
      <c r="X980" s="8"/>
      <c r="Y980" s="8"/>
    </row>
    <row r="981" spans="23:25" ht="15.75">
      <c r="W981" s="8"/>
      <c r="X981" s="8"/>
      <c r="Y981" s="8"/>
    </row>
    <row r="982" spans="23:25" ht="15.75">
      <c r="W982" s="8"/>
      <c r="X982" s="8"/>
      <c r="Y982" s="8"/>
    </row>
    <row r="983" spans="23:25" ht="15.75">
      <c r="W983" s="8"/>
      <c r="X983" s="8"/>
      <c r="Y983" s="8"/>
    </row>
    <row r="984" spans="23:25" ht="15.75">
      <c r="W984" s="8"/>
      <c r="X984" s="8"/>
      <c r="Y984" s="8"/>
    </row>
    <row r="985" spans="23:25" ht="15.75">
      <c r="W985" s="8"/>
      <c r="X985" s="8"/>
      <c r="Y985" s="8"/>
    </row>
    <row r="986" spans="23:25" ht="15.75">
      <c r="W986" s="8"/>
      <c r="X986" s="8"/>
      <c r="Y986" s="8"/>
    </row>
    <row r="987" spans="23:25" ht="15.75">
      <c r="W987" s="8"/>
      <c r="X987" s="8"/>
      <c r="Y987" s="8"/>
    </row>
    <row r="988" spans="23:25" ht="15.75">
      <c r="W988" s="8"/>
      <c r="X988" s="8"/>
      <c r="Y988" s="8"/>
    </row>
    <row r="989" spans="23:25" ht="15.75">
      <c r="W989" s="8"/>
      <c r="X989" s="8"/>
      <c r="Y989" s="8"/>
    </row>
    <row r="990" spans="23:25" ht="15.75">
      <c r="W990" s="8"/>
      <c r="X990" s="8"/>
      <c r="Y990" s="8"/>
    </row>
    <row r="991" spans="23:25" ht="15.75">
      <c r="W991" s="8"/>
      <c r="X991" s="8"/>
      <c r="Y991" s="8"/>
    </row>
    <row r="992" spans="23:25" ht="15.75">
      <c r="W992" s="8"/>
      <c r="X992" s="8"/>
      <c r="Y992" s="8"/>
    </row>
    <row r="993" spans="23:25" ht="15.75">
      <c r="W993" s="8"/>
      <c r="X993" s="8"/>
      <c r="Y993" s="8"/>
    </row>
    <row r="994" spans="23:25" ht="15.75">
      <c r="W994" s="8"/>
      <c r="X994" s="8"/>
      <c r="Y994" s="8"/>
    </row>
    <row r="995" spans="23:25" ht="15.75">
      <c r="W995" s="8"/>
      <c r="X995" s="8"/>
      <c r="Y995" s="8"/>
    </row>
    <row r="996" spans="23:25" ht="15.75">
      <c r="W996" s="8"/>
      <c r="X996" s="8"/>
      <c r="Y996" s="8"/>
    </row>
    <row r="997" spans="23:25" ht="15.75">
      <c r="W997" s="8"/>
      <c r="X997" s="8"/>
      <c r="Y997" s="8"/>
    </row>
    <row r="998" spans="23:25" ht="15.75">
      <c r="W998" s="8"/>
      <c r="X998" s="8"/>
      <c r="Y998" s="8"/>
    </row>
    <row r="999" spans="23:25" ht="15.75">
      <c r="W999" s="8"/>
      <c r="X999" s="8"/>
      <c r="Y999" s="8"/>
    </row>
    <row r="1000" spans="23:25" ht="15.75">
      <c r="W1000" s="8"/>
      <c r="X1000" s="8"/>
      <c r="Y1000" s="8"/>
    </row>
    <row r="1001" spans="23:25" ht="15.75">
      <c r="W1001" s="8"/>
      <c r="X1001" s="8"/>
      <c r="Y1001" s="8"/>
    </row>
    <row r="1002" spans="23:25" ht="15.75">
      <c r="W1002" s="8"/>
      <c r="X1002" s="8"/>
      <c r="Y1002" s="8"/>
    </row>
    <row r="1003" spans="23:25" ht="15.75">
      <c r="W1003" s="8"/>
      <c r="X1003" s="8"/>
      <c r="Y1003" s="8"/>
    </row>
    <row r="1004" spans="23:25" ht="15.75">
      <c r="W1004" s="8"/>
      <c r="X1004" s="8"/>
      <c r="Y1004" s="8"/>
    </row>
    <row r="1005" spans="23:25" ht="15.75">
      <c r="W1005" s="8"/>
      <c r="X1005" s="8"/>
      <c r="Y1005" s="8"/>
    </row>
    <row r="1006" spans="23:25" ht="15.75">
      <c r="W1006" s="8"/>
      <c r="X1006" s="8"/>
      <c r="Y1006" s="8"/>
    </row>
    <row r="1007" spans="23:25" ht="15.75">
      <c r="W1007" s="8"/>
      <c r="X1007" s="8"/>
      <c r="Y1007" s="8"/>
    </row>
    <row r="1008" spans="23:25" ht="15.75">
      <c r="W1008" s="8"/>
      <c r="X1008" s="8"/>
      <c r="Y1008" s="8"/>
    </row>
    <row r="1009" spans="23:25" ht="15.75">
      <c r="W1009" s="8"/>
      <c r="X1009" s="8"/>
      <c r="Y1009" s="8"/>
    </row>
    <row r="1010" spans="23:25" ht="15.75">
      <c r="W1010" s="8"/>
      <c r="X1010" s="8"/>
      <c r="Y1010" s="8"/>
    </row>
    <row r="1011" spans="23:25" ht="15.75">
      <c r="W1011" s="8"/>
      <c r="X1011" s="8"/>
      <c r="Y1011" s="8"/>
    </row>
    <row r="1012" spans="23:25" ht="15.75">
      <c r="W1012" s="8"/>
      <c r="X1012" s="8"/>
      <c r="Y1012" s="8"/>
    </row>
    <row r="1013" spans="23:25" ht="15.75">
      <c r="W1013" s="8"/>
      <c r="X1013" s="8"/>
      <c r="Y1013" s="8"/>
    </row>
    <row r="1014" spans="23:25" ht="15.75">
      <c r="W1014" s="8"/>
      <c r="X1014" s="8"/>
      <c r="Y1014" s="8"/>
    </row>
    <row r="1015" spans="23:25" ht="15.75">
      <c r="W1015" s="8"/>
      <c r="X1015" s="8"/>
      <c r="Y1015" s="8"/>
    </row>
    <row r="1016" spans="23:25" ht="15.75">
      <c r="W1016" s="8"/>
      <c r="X1016" s="8"/>
      <c r="Y1016" s="8"/>
    </row>
    <row r="1017" spans="23:25" ht="15.75">
      <c r="W1017" s="8"/>
      <c r="X1017" s="8"/>
      <c r="Y1017" s="8"/>
    </row>
    <row r="1018" spans="23:25" ht="15.75">
      <c r="W1018" s="8"/>
      <c r="X1018" s="8"/>
      <c r="Y1018" s="8"/>
    </row>
    <row r="1019" spans="23:25" ht="15.75">
      <c r="W1019" s="8"/>
      <c r="X1019" s="8"/>
      <c r="Y1019" s="8"/>
    </row>
    <row r="1020" spans="23:25" ht="15.75">
      <c r="W1020" s="8"/>
      <c r="X1020" s="8"/>
      <c r="Y1020" s="8"/>
    </row>
    <row r="1021" spans="23:25" ht="15.75">
      <c r="W1021" s="8"/>
      <c r="X1021" s="8"/>
      <c r="Y1021" s="8"/>
    </row>
    <row r="1022" spans="23:25" ht="15.75">
      <c r="W1022" s="8"/>
      <c r="X1022" s="8"/>
      <c r="Y1022" s="8"/>
    </row>
    <row r="1023" spans="23:25" ht="15.75">
      <c r="W1023" s="8"/>
      <c r="X1023" s="8"/>
      <c r="Y1023" s="8"/>
    </row>
    <row r="1024" spans="23:25" ht="15.75">
      <c r="W1024" s="8"/>
      <c r="X1024" s="8"/>
      <c r="Y1024" s="8"/>
    </row>
    <row r="1025" spans="23:25" ht="15.75">
      <c r="W1025" s="8"/>
      <c r="X1025" s="8"/>
      <c r="Y1025" s="8"/>
    </row>
    <row r="1026" spans="23:25" ht="15.75">
      <c r="W1026" s="8"/>
      <c r="X1026" s="8"/>
      <c r="Y1026" s="8"/>
    </row>
    <row r="1027" spans="23:25" ht="15.75">
      <c r="W1027" s="8"/>
      <c r="X1027" s="8"/>
      <c r="Y1027" s="8"/>
    </row>
    <row r="1028" spans="23:25" ht="15.75">
      <c r="W1028" s="8"/>
      <c r="X1028" s="8"/>
      <c r="Y1028" s="8"/>
    </row>
    <row r="1029" spans="23:25" ht="15.75">
      <c r="W1029" s="8"/>
      <c r="X1029" s="8"/>
      <c r="Y1029" s="8"/>
    </row>
    <row r="1030" spans="23:25" ht="15.75">
      <c r="W1030" s="8"/>
      <c r="X1030" s="8"/>
      <c r="Y1030" s="8"/>
    </row>
    <row r="1031" spans="23:25" ht="15.75">
      <c r="W1031" s="8"/>
      <c r="X1031" s="8"/>
      <c r="Y1031" s="8"/>
    </row>
    <row r="1032" spans="23:25" ht="15.75">
      <c r="W1032" s="8"/>
      <c r="X1032" s="8"/>
      <c r="Y1032" s="8"/>
    </row>
    <row r="1033" spans="23:25" ht="15.75">
      <c r="W1033" s="8"/>
      <c r="X1033" s="8"/>
      <c r="Y1033" s="8"/>
    </row>
    <row r="1034" spans="23:25" ht="15.75">
      <c r="W1034" s="8"/>
      <c r="X1034" s="8"/>
      <c r="Y1034" s="8"/>
    </row>
    <row r="1035" spans="23:25" ht="15.75">
      <c r="W1035" s="8"/>
      <c r="X1035" s="8"/>
      <c r="Y1035" s="8"/>
    </row>
    <row r="1036" spans="23:25" ht="15.75">
      <c r="W1036" s="8"/>
      <c r="X1036" s="8"/>
      <c r="Y1036" s="8"/>
    </row>
    <row r="1037" spans="23:25" ht="15.75">
      <c r="W1037" s="8"/>
      <c r="X1037" s="8"/>
      <c r="Y1037" s="8"/>
    </row>
    <row r="1038" spans="23:25" ht="15.75">
      <c r="W1038" s="8"/>
      <c r="X1038" s="8"/>
      <c r="Y1038" s="8"/>
    </row>
    <row r="1039" spans="23:25" ht="15.75">
      <c r="W1039" s="8"/>
      <c r="X1039" s="8"/>
      <c r="Y1039" s="8"/>
    </row>
    <row r="1040" spans="23:25" ht="15.75">
      <c r="W1040" s="8"/>
      <c r="X1040" s="8"/>
      <c r="Y1040" s="8"/>
    </row>
    <row r="1041" spans="23:25" ht="15.75">
      <c r="W1041" s="8"/>
      <c r="X1041" s="8"/>
      <c r="Y1041" s="8"/>
    </row>
    <row r="1042" spans="23:25" ht="15.75">
      <c r="W1042" s="8"/>
      <c r="X1042" s="8"/>
      <c r="Y1042" s="8"/>
    </row>
    <row r="1043" spans="23:25" ht="15.75">
      <c r="W1043" s="8"/>
      <c r="X1043" s="8"/>
      <c r="Y1043" s="8"/>
    </row>
    <row r="1044" spans="23:25" ht="15.75">
      <c r="W1044" s="8"/>
      <c r="X1044" s="8"/>
      <c r="Y1044" s="8"/>
    </row>
    <row r="1045" spans="23:25" ht="15.75">
      <c r="W1045" s="8"/>
      <c r="X1045" s="8"/>
      <c r="Y1045" s="8"/>
    </row>
    <row r="1046" spans="23:25" ht="15.75">
      <c r="W1046" s="8"/>
      <c r="X1046" s="8"/>
      <c r="Y1046" s="8"/>
    </row>
    <row r="1047" spans="23:25" ht="15.75">
      <c r="W1047" s="8"/>
      <c r="X1047" s="8"/>
      <c r="Y1047" s="8"/>
    </row>
    <row r="1048" spans="23:25" ht="15.75">
      <c r="W1048" s="8"/>
      <c r="X1048" s="8"/>
      <c r="Y1048" s="8"/>
    </row>
    <row r="1049" spans="23:25" ht="15.75">
      <c r="W1049" s="8"/>
      <c r="X1049" s="8"/>
      <c r="Y1049" s="8"/>
    </row>
    <row r="1050" spans="23:25" ht="15.75">
      <c r="W1050" s="8"/>
      <c r="X1050" s="8"/>
      <c r="Y1050" s="8"/>
    </row>
    <row r="1051" spans="23:25" ht="15.75">
      <c r="W1051" s="8"/>
      <c r="X1051" s="8"/>
      <c r="Y1051" s="8"/>
    </row>
    <row r="1052" spans="23:25" ht="15.75">
      <c r="W1052" s="8"/>
      <c r="X1052" s="8"/>
      <c r="Y1052" s="8"/>
    </row>
    <row r="1053" spans="23:25" ht="15.75">
      <c r="W1053" s="8"/>
      <c r="X1053" s="8"/>
      <c r="Y1053" s="8"/>
    </row>
    <row r="1054" spans="23:25" ht="15.75">
      <c r="W1054" s="8"/>
      <c r="X1054" s="8"/>
      <c r="Y1054" s="8"/>
    </row>
    <row r="1055" spans="23:25" ht="15.75">
      <c r="W1055" s="8"/>
      <c r="X1055" s="8"/>
      <c r="Y1055" s="8"/>
    </row>
    <row r="1056" spans="23:25" ht="15.75">
      <c r="W1056" s="8"/>
      <c r="X1056" s="8"/>
      <c r="Y1056" s="8"/>
    </row>
    <row r="1057" spans="23:25" ht="15.75">
      <c r="W1057" s="8"/>
      <c r="X1057" s="8"/>
      <c r="Y1057" s="8"/>
    </row>
    <row r="1058" spans="23:25" ht="15.75">
      <c r="W1058" s="8"/>
      <c r="X1058" s="8"/>
      <c r="Y1058" s="8"/>
    </row>
    <row r="1059" spans="23:25" ht="15.75">
      <c r="W1059" s="8"/>
      <c r="X1059" s="8"/>
      <c r="Y1059" s="8"/>
    </row>
    <row r="1060" spans="23:25" ht="15.75">
      <c r="W1060" s="8"/>
      <c r="X1060" s="8"/>
      <c r="Y1060" s="8"/>
    </row>
    <row r="1061" spans="23:25" ht="15.75">
      <c r="W1061" s="8"/>
      <c r="X1061" s="8"/>
      <c r="Y1061" s="8"/>
    </row>
    <row r="1062" spans="23:25" ht="15.75">
      <c r="W1062" s="8"/>
      <c r="X1062" s="8"/>
      <c r="Y1062" s="8"/>
    </row>
    <row r="1063" spans="23:25" ht="15.75">
      <c r="W1063" s="8"/>
      <c r="X1063" s="8"/>
      <c r="Y1063" s="8"/>
    </row>
    <row r="1064" spans="23:25" ht="15.75">
      <c r="W1064" s="8"/>
      <c r="X1064" s="8"/>
      <c r="Y1064" s="8"/>
    </row>
    <row r="1065" spans="23:25" ht="15.75">
      <c r="W1065" s="8"/>
      <c r="X1065" s="8"/>
      <c r="Y1065" s="8"/>
    </row>
    <row r="1066" spans="23:25" ht="15.75">
      <c r="W1066" s="8"/>
      <c r="X1066" s="8"/>
      <c r="Y1066" s="8"/>
    </row>
    <row r="1067" spans="23:25" ht="15.75">
      <c r="W1067" s="8"/>
      <c r="X1067" s="8"/>
      <c r="Y1067" s="8"/>
    </row>
    <row r="1068" spans="23:25" ht="15.75">
      <c r="W1068" s="8"/>
      <c r="X1068" s="8"/>
      <c r="Y1068" s="8"/>
    </row>
    <row r="1069" spans="23:25" ht="15.75">
      <c r="W1069" s="8"/>
      <c r="X1069" s="8"/>
      <c r="Y1069" s="8"/>
    </row>
    <row r="1070" spans="23:25" ht="15.75">
      <c r="W1070" s="8"/>
      <c r="X1070" s="8"/>
      <c r="Y1070" s="8"/>
    </row>
    <row r="1071" spans="23:25" ht="15.75">
      <c r="W1071" s="8"/>
      <c r="X1071" s="8"/>
      <c r="Y1071" s="8"/>
    </row>
    <row r="1072" spans="23:25" ht="15.75">
      <c r="W1072" s="8"/>
      <c r="X1072" s="8"/>
      <c r="Y1072" s="8"/>
    </row>
    <row r="1073" spans="23:25" ht="15.75">
      <c r="W1073" s="8"/>
      <c r="X1073" s="8"/>
      <c r="Y1073" s="8"/>
    </row>
    <row r="1074" spans="23:25" ht="15.75">
      <c r="W1074" s="8"/>
      <c r="X1074" s="8"/>
      <c r="Y1074" s="8"/>
    </row>
    <row r="1075" spans="23:25" ht="15.75">
      <c r="W1075" s="8"/>
      <c r="X1075" s="8"/>
      <c r="Y1075" s="8"/>
    </row>
    <row r="1076" spans="23:25" ht="15.75">
      <c r="W1076" s="8"/>
      <c r="X1076" s="8"/>
      <c r="Y1076" s="8"/>
    </row>
    <row r="1077" spans="23:25" ht="15.75">
      <c r="W1077" s="8"/>
      <c r="X1077" s="8"/>
      <c r="Y1077" s="8"/>
    </row>
    <row r="1078" spans="23:25" ht="15.75">
      <c r="W1078" s="8"/>
      <c r="X1078" s="8"/>
      <c r="Y1078" s="8"/>
    </row>
    <row r="1079" spans="23:25" ht="15.75">
      <c r="W1079" s="8"/>
      <c r="X1079" s="8"/>
      <c r="Y1079" s="8"/>
    </row>
    <row r="1080" spans="23:25" ht="15.75">
      <c r="W1080" s="8"/>
      <c r="X1080" s="8"/>
      <c r="Y1080" s="8"/>
    </row>
    <row r="1081" spans="23:25" ht="15.75">
      <c r="W1081" s="8"/>
      <c r="X1081" s="8"/>
      <c r="Y1081" s="8"/>
    </row>
    <row r="1082" spans="23:25" ht="15.75">
      <c r="W1082" s="8"/>
      <c r="X1082" s="8"/>
      <c r="Y1082" s="8"/>
    </row>
    <row r="1083" spans="23:25" ht="15.75">
      <c r="W1083" s="8"/>
      <c r="X1083" s="8"/>
      <c r="Y1083" s="8"/>
    </row>
    <row r="1084" spans="23:25" ht="15.75">
      <c r="W1084" s="8"/>
      <c r="X1084" s="8"/>
      <c r="Y1084" s="8"/>
    </row>
    <row r="1085" spans="23:25" ht="15.75">
      <c r="W1085" s="8"/>
      <c r="X1085" s="8"/>
      <c r="Y1085" s="8"/>
    </row>
    <row r="1086" spans="23:25" ht="15.75">
      <c r="W1086" s="8"/>
      <c r="X1086" s="8"/>
      <c r="Y1086" s="8"/>
    </row>
    <row r="1087" spans="23:25" ht="15.75">
      <c r="W1087" s="8"/>
      <c r="X1087" s="8"/>
      <c r="Y1087" s="8"/>
    </row>
    <row r="1088" spans="23:25" ht="15.75">
      <c r="W1088" s="8"/>
      <c r="X1088" s="8"/>
      <c r="Y1088" s="8"/>
    </row>
    <row r="1089" spans="23:25" ht="15.75">
      <c r="W1089" s="8"/>
      <c r="X1089" s="8"/>
      <c r="Y1089" s="8"/>
    </row>
    <row r="1090" spans="23:25" ht="15.75">
      <c r="W1090" s="8"/>
      <c r="X1090" s="8"/>
      <c r="Y1090" s="8"/>
    </row>
    <row r="1091" spans="23:25" ht="15.75">
      <c r="W1091" s="8"/>
      <c r="X1091" s="8"/>
      <c r="Y1091" s="8"/>
    </row>
    <row r="1092" spans="23:25" ht="15.75">
      <c r="W1092" s="8"/>
      <c r="X1092" s="8"/>
      <c r="Y1092" s="8"/>
    </row>
    <row r="1093" spans="23:25" ht="15.75">
      <c r="W1093" s="8"/>
      <c r="X1093" s="8"/>
      <c r="Y1093" s="8"/>
    </row>
    <row r="1094" spans="23:25" ht="15.75">
      <c r="W1094" s="8"/>
      <c r="X1094" s="8"/>
      <c r="Y1094" s="8"/>
    </row>
    <row r="1095" spans="23:25" ht="15.75">
      <c r="W1095" s="8"/>
      <c r="X1095" s="8"/>
      <c r="Y1095" s="8"/>
    </row>
    <row r="1096" spans="23:25" ht="15.75">
      <c r="W1096" s="8"/>
      <c r="X1096" s="8"/>
      <c r="Y1096" s="8"/>
    </row>
    <row r="1097" spans="23:25" ht="15.75">
      <c r="W1097" s="8"/>
      <c r="X1097" s="8"/>
      <c r="Y1097" s="8"/>
    </row>
    <row r="1098" spans="23:25" ht="15.75">
      <c r="W1098" s="8"/>
      <c r="X1098" s="8"/>
      <c r="Y1098" s="8"/>
    </row>
    <row r="1099" spans="23:25" ht="15.75">
      <c r="W1099" s="8"/>
      <c r="X1099" s="8"/>
      <c r="Y1099" s="8"/>
    </row>
    <row r="1100" spans="23:25" ht="15.75">
      <c r="W1100" s="8"/>
      <c r="X1100" s="8"/>
      <c r="Y1100" s="8"/>
    </row>
    <row r="1101" spans="23:25" ht="15.75">
      <c r="W1101" s="8"/>
      <c r="X1101" s="8"/>
      <c r="Y1101" s="8"/>
    </row>
    <row r="1102" spans="23:25" ht="15.75">
      <c r="W1102" s="8"/>
      <c r="X1102" s="8"/>
      <c r="Y1102" s="8"/>
    </row>
    <row r="1103" spans="23:25" ht="15.75">
      <c r="W1103" s="8"/>
      <c r="X1103" s="8"/>
      <c r="Y1103" s="8"/>
    </row>
    <row r="1104" spans="23:25" ht="15.75">
      <c r="W1104" s="8"/>
      <c r="X1104" s="8"/>
      <c r="Y1104" s="8"/>
    </row>
    <row r="1105" spans="23:25" ht="15.75">
      <c r="W1105" s="8"/>
      <c r="X1105" s="8"/>
      <c r="Y1105" s="8"/>
    </row>
    <row r="1106" spans="23:25" ht="15.75">
      <c r="W1106" s="8"/>
      <c r="X1106" s="8"/>
      <c r="Y1106" s="8"/>
    </row>
    <row r="1107" spans="23:25" ht="15.75">
      <c r="W1107" s="8"/>
      <c r="X1107" s="8"/>
      <c r="Y1107" s="8"/>
    </row>
    <row r="1108" spans="23:25" ht="15.75">
      <c r="W1108" s="8"/>
      <c r="X1108" s="8"/>
      <c r="Y1108" s="8"/>
    </row>
    <row r="1109" spans="23:25" ht="15.75">
      <c r="W1109" s="8"/>
      <c r="X1109" s="8"/>
      <c r="Y1109" s="8"/>
    </row>
    <row r="1110" spans="23:25" ht="15.75">
      <c r="W1110" s="8"/>
      <c r="X1110" s="8"/>
      <c r="Y1110" s="8"/>
    </row>
    <row r="1111" spans="23:25" ht="15.75">
      <c r="W1111" s="8"/>
      <c r="X1111" s="8"/>
      <c r="Y1111" s="8"/>
    </row>
    <row r="1112" spans="23:25" ht="15.75">
      <c r="W1112" s="8"/>
      <c r="X1112" s="8"/>
      <c r="Y1112" s="8"/>
    </row>
    <row r="1113" spans="23:25" ht="15.75">
      <c r="W1113" s="8"/>
      <c r="X1113" s="8"/>
      <c r="Y1113" s="8"/>
    </row>
    <row r="1114" spans="23:25" ht="15.75">
      <c r="W1114" s="8"/>
      <c r="X1114" s="8"/>
      <c r="Y1114" s="8"/>
    </row>
    <row r="1115" spans="23:25" ht="15.75">
      <c r="W1115" s="8"/>
      <c r="X1115" s="8"/>
      <c r="Y1115" s="8"/>
    </row>
    <row r="1116" spans="23:25" ht="15.75">
      <c r="W1116" s="8"/>
      <c r="X1116" s="8"/>
      <c r="Y1116" s="8"/>
    </row>
    <row r="1117" spans="23:25" ht="15.75">
      <c r="W1117" s="8"/>
      <c r="X1117" s="8"/>
      <c r="Y1117" s="8"/>
    </row>
    <row r="1118" spans="23:25" ht="15.75">
      <c r="W1118" s="8"/>
      <c r="X1118" s="8"/>
      <c r="Y1118" s="8"/>
    </row>
    <row r="1119" spans="23:25" ht="15.75">
      <c r="W1119" s="8"/>
      <c r="X1119" s="8"/>
      <c r="Y1119" s="8"/>
    </row>
    <row r="1120" spans="23:25" ht="15.75">
      <c r="W1120" s="8"/>
      <c r="X1120" s="8"/>
      <c r="Y1120" s="8"/>
    </row>
    <row r="1121" spans="23:25" ht="15.75">
      <c r="W1121" s="8"/>
      <c r="X1121" s="8"/>
      <c r="Y1121" s="8"/>
    </row>
    <row r="1122" spans="23:25" ht="15.75">
      <c r="W1122" s="8"/>
      <c r="X1122" s="8"/>
      <c r="Y1122" s="8"/>
    </row>
    <row r="1123" spans="23:25" ht="15.75">
      <c r="W1123" s="8"/>
      <c r="X1123" s="8"/>
      <c r="Y1123" s="8"/>
    </row>
    <row r="1124" spans="23:25" ht="15.75">
      <c r="W1124" s="8"/>
      <c r="X1124" s="8"/>
      <c r="Y1124" s="8"/>
    </row>
    <row r="1125" spans="23:25" ht="15.75">
      <c r="W1125" s="8"/>
      <c r="X1125" s="8"/>
      <c r="Y1125" s="8"/>
    </row>
    <row r="1126" spans="23:25" ht="15.75">
      <c r="W1126" s="8"/>
      <c r="X1126" s="8"/>
      <c r="Y1126" s="8"/>
    </row>
    <row r="1127" spans="23:25" ht="15.75">
      <c r="W1127" s="8"/>
      <c r="X1127" s="8"/>
      <c r="Y1127" s="8"/>
    </row>
    <row r="1128" spans="23:25" ht="15.75">
      <c r="W1128" s="8"/>
      <c r="X1128" s="8"/>
      <c r="Y1128" s="8"/>
    </row>
    <row r="1129" spans="23:25" ht="15.75">
      <c r="W1129" s="8"/>
      <c r="X1129" s="8"/>
      <c r="Y1129" s="8"/>
    </row>
    <row r="1130" spans="23:25" ht="15.75">
      <c r="W1130" s="8"/>
      <c r="X1130" s="8"/>
      <c r="Y1130" s="8"/>
    </row>
    <row r="1131" spans="23:25" ht="15.75">
      <c r="W1131" s="8"/>
      <c r="X1131" s="8"/>
      <c r="Y1131" s="8"/>
    </row>
    <row r="1132" spans="23:25" ht="15.75">
      <c r="W1132" s="8"/>
      <c r="X1132" s="8"/>
      <c r="Y1132" s="8"/>
    </row>
    <row r="1133" spans="23:25" ht="15.75">
      <c r="W1133" s="8"/>
      <c r="X1133" s="8"/>
      <c r="Y1133" s="8"/>
    </row>
    <row r="1134" spans="23:25" ht="15.75">
      <c r="W1134" s="8"/>
      <c r="X1134" s="8"/>
      <c r="Y1134" s="8"/>
    </row>
    <row r="1135" spans="23:25" ht="15.75">
      <c r="W1135" s="8"/>
      <c r="X1135" s="8"/>
      <c r="Y1135" s="8"/>
    </row>
    <row r="1136" spans="23:25" ht="15.75">
      <c r="W1136" s="8"/>
      <c r="X1136" s="8"/>
      <c r="Y1136" s="8"/>
    </row>
    <row r="1137" spans="23:25" ht="15.75">
      <c r="W1137" s="8"/>
      <c r="X1137" s="8"/>
      <c r="Y1137" s="8"/>
    </row>
    <row r="1138" spans="23:25" ht="15.75">
      <c r="W1138" s="8"/>
      <c r="X1138" s="8"/>
      <c r="Y1138" s="8"/>
    </row>
    <row r="1139" spans="23:25" ht="15.75">
      <c r="W1139" s="8"/>
      <c r="X1139" s="8"/>
      <c r="Y1139" s="8"/>
    </row>
    <row r="1140" spans="23:25" ht="15.75">
      <c r="W1140" s="8"/>
      <c r="X1140" s="8"/>
      <c r="Y1140" s="8"/>
    </row>
    <row r="1141" spans="23:25" ht="15.75">
      <c r="W1141" s="8"/>
      <c r="X1141" s="8"/>
      <c r="Y1141" s="8"/>
    </row>
    <row r="1142" spans="23:25" ht="15.75">
      <c r="W1142" s="8"/>
      <c r="X1142" s="8"/>
      <c r="Y1142" s="8"/>
    </row>
    <row r="1143" spans="23:25" ht="15.75">
      <c r="W1143" s="8"/>
      <c r="X1143" s="8"/>
      <c r="Y1143" s="8"/>
    </row>
    <row r="1144" spans="23:25" ht="15.75">
      <c r="W1144" s="8"/>
      <c r="X1144" s="8"/>
      <c r="Y1144" s="8"/>
    </row>
    <row r="1145" spans="23:25" ht="15.75">
      <c r="W1145" s="8"/>
      <c r="X1145" s="8"/>
      <c r="Y1145" s="8"/>
    </row>
    <row r="1146" spans="23:25" ht="15.75">
      <c r="W1146" s="8"/>
      <c r="X1146" s="8"/>
      <c r="Y1146" s="8"/>
    </row>
    <row r="1147" spans="23:25" ht="15.75">
      <c r="W1147" s="8"/>
      <c r="X1147" s="8"/>
      <c r="Y1147" s="8"/>
    </row>
    <row r="1148" spans="23:25" ht="15.75">
      <c r="W1148" s="8"/>
      <c r="X1148" s="8"/>
      <c r="Y1148" s="8"/>
    </row>
    <row r="1149" spans="23:25" ht="15.75">
      <c r="W1149" s="8"/>
      <c r="X1149" s="8"/>
      <c r="Y1149" s="8"/>
    </row>
    <row r="1150" spans="23:25" ht="15.75">
      <c r="W1150" s="8"/>
      <c r="X1150" s="8"/>
      <c r="Y1150" s="8"/>
    </row>
    <row r="1151" spans="23:25" ht="15.75">
      <c r="W1151" s="8"/>
      <c r="X1151" s="8"/>
      <c r="Y1151" s="8"/>
    </row>
    <row r="1152" spans="23:25" ht="15.75">
      <c r="W1152" s="8"/>
      <c r="X1152" s="8"/>
      <c r="Y1152" s="8"/>
    </row>
    <row r="1153" spans="23:25" ht="15.75">
      <c r="W1153" s="8"/>
      <c r="X1153" s="8"/>
      <c r="Y1153" s="8"/>
    </row>
    <row r="1154" spans="23:25" ht="15.75">
      <c r="W1154" s="8"/>
      <c r="X1154" s="8"/>
      <c r="Y1154" s="8"/>
    </row>
    <row r="1155" spans="23:25" ht="15.75">
      <c r="W1155" s="8"/>
      <c r="X1155" s="8"/>
      <c r="Y1155" s="8"/>
    </row>
    <row r="1156" spans="23:25" ht="15.75">
      <c r="W1156" s="8"/>
      <c r="X1156" s="8"/>
      <c r="Y1156" s="8"/>
    </row>
    <row r="1157" spans="23:25" ht="15.75">
      <c r="W1157" s="8"/>
      <c r="X1157" s="8"/>
      <c r="Y1157" s="8"/>
    </row>
    <row r="1158" spans="23:25" ht="15.75">
      <c r="W1158" s="8"/>
      <c r="X1158" s="8"/>
      <c r="Y1158" s="8"/>
    </row>
    <row r="1159" spans="23:25" ht="15.75">
      <c r="W1159" s="8"/>
      <c r="X1159" s="8"/>
      <c r="Y1159" s="8"/>
    </row>
    <row r="1160" spans="23:25" ht="15.75">
      <c r="W1160" s="8"/>
      <c r="X1160" s="8"/>
      <c r="Y1160" s="8"/>
    </row>
    <row r="1161" spans="23:25" ht="15.75">
      <c r="W1161" s="8"/>
      <c r="X1161" s="8"/>
      <c r="Y1161" s="8"/>
    </row>
    <row r="1162" spans="23:25" ht="15.75">
      <c r="W1162" s="8"/>
      <c r="X1162" s="8"/>
      <c r="Y1162" s="8"/>
    </row>
    <row r="1163" spans="23:25" ht="15.75">
      <c r="W1163" s="8"/>
      <c r="X1163" s="8"/>
      <c r="Y1163" s="8"/>
    </row>
    <row r="1164" spans="23:25" ht="15.75">
      <c r="W1164" s="8"/>
      <c r="X1164" s="8"/>
      <c r="Y1164" s="8"/>
    </row>
    <row r="1165" spans="23:25" ht="15.75">
      <c r="W1165" s="8"/>
      <c r="X1165" s="8"/>
      <c r="Y1165" s="8"/>
    </row>
    <row r="1166" spans="23:25" ht="15.75">
      <c r="W1166" s="8"/>
      <c r="X1166" s="8"/>
      <c r="Y1166" s="8"/>
    </row>
    <row r="1167" spans="23:25" ht="15.75">
      <c r="W1167" s="8"/>
      <c r="X1167" s="8"/>
      <c r="Y1167" s="8"/>
    </row>
    <row r="1168" spans="23:25" ht="15.75">
      <c r="W1168" s="8"/>
      <c r="X1168" s="8"/>
      <c r="Y1168" s="8"/>
    </row>
    <row r="1169" spans="23:25" ht="15.75">
      <c r="W1169" s="8"/>
      <c r="X1169" s="8"/>
      <c r="Y1169" s="8"/>
    </row>
    <row r="1170" spans="23:25" ht="15.75">
      <c r="W1170" s="8"/>
      <c r="X1170" s="8"/>
      <c r="Y1170" s="8"/>
    </row>
    <row r="1171" spans="23:25" ht="15.75">
      <c r="W1171" s="8"/>
      <c r="X1171" s="8"/>
      <c r="Y1171" s="8"/>
    </row>
    <row r="1172" spans="23:25" ht="15.75">
      <c r="W1172" s="8"/>
      <c r="X1172" s="8"/>
      <c r="Y1172" s="8"/>
    </row>
    <row r="1173" spans="23:25" ht="15.75">
      <c r="W1173" s="8"/>
      <c r="X1173" s="8"/>
      <c r="Y1173" s="8"/>
    </row>
    <row r="1174" spans="23:25" ht="15.75">
      <c r="W1174" s="8"/>
      <c r="X1174" s="8"/>
      <c r="Y1174" s="8"/>
    </row>
    <row r="1175" spans="23:25" ht="15.75">
      <c r="W1175" s="8"/>
      <c r="X1175" s="8"/>
      <c r="Y1175" s="8"/>
    </row>
    <row r="1176" spans="23:25" ht="15.75">
      <c r="W1176" s="8"/>
      <c r="X1176" s="8"/>
      <c r="Y1176" s="8"/>
    </row>
    <row r="1177" spans="23:25" ht="15.75">
      <c r="W1177" s="8"/>
      <c r="X1177" s="8"/>
      <c r="Y1177" s="8"/>
    </row>
    <row r="1178" spans="23:25" ht="15.75">
      <c r="W1178" s="8"/>
      <c r="X1178" s="8"/>
      <c r="Y1178" s="8"/>
    </row>
    <row r="1179" spans="23:25" ht="15.75">
      <c r="W1179" s="8"/>
      <c r="X1179" s="8"/>
      <c r="Y1179" s="8"/>
    </row>
    <row r="1180" spans="23:25" ht="15.75">
      <c r="W1180" s="8"/>
      <c r="X1180" s="8"/>
      <c r="Y1180" s="8"/>
    </row>
    <row r="1181" spans="23:25" ht="15.75">
      <c r="W1181" s="8"/>
      <c r="X1181" s="8"/>
      <c r="Y1181" s="8"/>
    </row>
    <row r="1182" spans="23:25" ht="15.75">
      <c r="W1182" s="8"/>
      <c r="X1182" s="8"/>
      <c r="Y1182" s="8"/>
    </row>
    <row r="1183" spans="23:25" ht="15.75">
      <c r="W1183" s="8"/>
      <c r="X1183" s="8"/>
      <c r="Y1183" s="8"/>
    </row>
    <row r="1184" spans="23:25" ht="15.75">
      <c r="W1184" s="8"/>
      <c r="X1184" s="8"/>
      <c r="Y1184" s="8"/>
    </row>
    <row r="1185" spans="23:25" ht="15.75">
      <c r="W1185" s="8"/>
      <c r="X1185" s="8"/>
      <c r="Y1185" s="8"/>
    </row>
    <row r="1186" spans="23:25" ht="15.75">
      <c r="W1186" s="8"/>
      <c r="X1186" s="8"/>
      <c r="Y1186" s="8"/>
    </row>
    <row r="1187" spans="23:25" ht="15.75">
      <c r="W1187" s="8"/>
      <c r="X1187" s="8"/>
      <c r="Y1187" s="8"/>
    </row>
    <row r="1188" spans="23:25" ht="15.75">
      <c r="W1188" s="8"/>
      <c r="X1188" s="8"/>
      <c r="Y1188" s="8"/>
    </row>
    <row r="1189" spans="23:25" ht="15.75">
      <c r="W1189" s="8"/>
      <c r="X1189" s="8"/>
      <c r="Y1189" s="8"/>
    </row>
    <row r="1190" spans="23:25" ht="15.75">
      <c r="W1190" s="8"/>
      <c r="X1190" s="8"/>
      <c r="Y1190" s="8"/>
    </row>
    <row r="1191" spans="23:25" ht="15.75">
      <c r="W1191" s="8"/>
      <c r="X1191" s="8"/>
      <c r="Y1191" s="8"/>
    </row>
    <row r="1192" spans="23:25" ht="15.75">
      <c r="W1192" s="8"/>
      <c r="X1192" s="8"/>
      <c r="Y1192" s="8"/>
    </row>
    <row r="1193" spans="23:25" ht="15.75">
      <c r="W1193" s="8"/>
      <c r="X1193" s="8"/>
      <c r="Y1193" s="8"/>
    </row>
    <row r="1194" spans="23:25" ht="15.75">
      <c r="W1194" s="8"/>
      <c r="X1194" s="8"/>
      <c r="Y1194" s="8"/>
    </row>
    <row r="1195" spans="23:25" ht="15.75">
      <c r="W1195" s="8"/>
      <c r="X1195" s="8"/>
      <c r="Y1195" s="8"/>
    </row>
    <row r="1196" spans="23:25" ht="15.75">
      <c r="W1196" s="8"/>
      <c r="X1196" s="8"/>
      <c r="Y1196" s="8"/>
    </row>
    <row r="1197" spans="23:25" ht="15.75">
      <c r="W1197" s="8"/>
      <c r="X1197" s="8"/>
      <c r="Y1197" s="8"/>
    </row>
    <row r="1198" spans="23:25" ht="15.75">
      <c r="W1198" s="8"/>
      <c r="X1198" s="8"/>
      <c r="Y1198" s="8"/>
    </row>
    <row r="1199" spans="23:25" ht="15.75">
      <c r="W1199" s="8"/>
      <c r="X1199" s="8"/>
      <c r="Y1199" s="8"/>
    </row>
    <row r="1200" spans="23:25" ht="15.75">
      <c r="W1200" s="8"/>
      <c r="X1200" s="8"/>
      <c r="Y1200" s="8"/>
    </row>
    <row r="1201" spans="23:25" ht="15.75">
      <c r="W1201" s="8"/>
      <c r="X1201" s="8"/>
      <c r="Y1201" s="8"/>
    </row>
    <row r="1202" spans="23:25" ht="15.75">
      <c r="W1202" s="8"/>
      <c r="X1202" s="8"/>
      <c r="Y1202" s="8"/>
    </row>
    <row r="1203" spans="23:25" ht="15.75">
      <c r="W1203" s="8"/>
      <c r="X1203" s="8"/>
      <c r="Y1203" s="8"/>
    </row>
    <row r="1204" spans="23:25" ht="15.75">
      <c r="W1204" s="8"/>
      <c r="X1204" s="8"/>
      <c r="Y1204" s="8"/>
    </row>
    <row r="1205" spans="23:25" ht="15.75">
      <c r="W1205" s="8"/>
      <c r="X1205" s="8"/>
      <c r="Y1205" s="8"/>
    </row>
    <row r="1206" spans="23:25" ht="15.75">
      <c r="W1206" s="8"/>
      <c r="X1206" s="8"/>
      <c r="Y1206" s="8"/>
    </row>
    <row r="1207" spans="23:25" ht="15.75">
      <c r="W1207" s="8"/>
      <c r="X1207" s="8"/>
      <c r="Y1207" s="8"/>
    </row>
    <row r="1208" spans="23:25" ht="15.75">
      <c r="W1208" s="8"/>
      <c r="X1208" s="8"/>
      <c r="Y1208" s="8"/>
    </row>
    <row r="1209" spans="23:25" ht="15.75">
      <c r="W1209" s="8"/>
      <c r="X1209" s="8"/>
      <c r="Y1209" s="8"/>
    </row>
    <row r="1210" spans="23:25" ht="15.75">
      <c r="W1210" s="8"/>
      <c r="X1210" s="8"/>
      <c r="Y1210" s="8"/>
    </row>
    <row r="1211" spans="23:25" ht="15.75">
      <c r="W1211" s="8"/>
      <c r="X1211" s="8"/>
      <c r="Y1211" s="8"/>
    </row>
    <row r="1212" spans="23:25" ht="15.75">
      <c r="W1212" s="8"/>
      <c r="X1212" s="8"/>
      <c r="Y1212" s="8"/>
    </row>
    <row r="1213" spans="23:25" ht="15.75">
      <c r="W1213" s="8"/>
      <c r="X1213" s="8"/>
      <c r="Y1213" s="8"/>
    </row>
    <row r="1214" spans="23:25" ht="15.75">
      <c r="W1214" s="8"/>
      <c r="X1214" s="8"/>
      <c r="Y1214" s="8"/>
    </row>
    <row r="1215" spans="23:25" ht="15.75">
      <c r="W1215" s="8"/>
      <c r="X1215" s="8"/>
      <c r="Y1215" s="8"/>
    </row>
    <row r="1216" spans="23:25" ht="15.75">
      <c r="W1216" s="8"/>
      <c r="X1216" s="8"/>
      <c r="Y1216" s="8"/>
    </row>
    <row r="1217" spans="23:25" ht="15.75">
      <c r="W1217" s="8"/>
      <c r="X1217" s="8"/>
      <c r="Y1217" s="8"/>
    </row>
    <row r="1218" spans="23:25" ht="15.75">
      <c r="W1218" s="8"/>
      <c r="X1218" s="8"/>
      <c r="Y1218" s="8"/>
    </row>
    <row r="1219" spans="23:25" ht="15.75">
      <c r="W1219" s="8"/>
      <c r="X1219" s="8"/>
      <c r="Y1219" s="8"/>
    </row>
    <row r="1220" spans="23:25" ht="15.75">
      <c r="W1220" s="8"/>
      <c r="X1220" s="8"/>
      <c r="Y1220" s="8"/>
    </row>
    <row r="1221" spans="23:25" ht="15.75">
      <c r="W1221" s="8"/>
      <c r="X1221" s="8"/>
      <c r="Y1221" s="8"/>
    </row>
    <row r="1222" spans="23:25" ht="15.75">
      <c r="W1222" s="8"/>
      <c r="X1222" s="8"/>
      <c r="Y1222" s="8"/>
    </row>
    <row r="1223" spans="23:25" ht="15.75">
      <c r="W1223" s="8"/>
      <c r="X1223" s="8"/>
      <c r="Y1223" s="8"/>
    </row>
    <row r="1224" spans="23:25" ht="15.75">
      <c r="W1224" s="8"/>
      <c r="X1224" s="8"/>
      <c r="Y1224" s="8"/>
    </row>
    <row r="1225" spans="23:25" ht="15.75">
      <c r="W1225" s="8"/>
      <c r="X1225" s="8"/>
      <c r="Y1225" s="8"/>
    </row>
    <row r="1226" spans="23:25" ht="15.75">
      <c r="W1226" s="8"/>
      <c r="X1226" s="8"/>
      <c r="Y1226" s="8"/>
    </row>
    <row r="1227" spans="23:25" ht="15.75">
      <c r="W1227" s="8"/>
      <c r="X1227" s="8"/>
      <c r="Y1227" s="8"/>
    </row>
    <row r="1228" spans="23:25" ht="15.75">
      <c r="W1228" s="8"/>
      <c r="X1228" s="8"/>
      <c r="Y1228" s="8"/>
    </row>
    <row r="1229" spans="23:25" ht="15.75">
      <c r="W1229" s="8"/>
      <c r="X1229" s="8"/>
      <c r="Y1229" s="8"/>
    </row>
    <row r="1230" spans="23:25" ht="15.75">
      <c r="W1230" s="8"/>
      <c r="X1230" s="8"/>
      <c r="Y1230" s="8"/>
    </row>
    <row r="1231" spans="23:25" ht="15.75">
      <c r="W1231" s="8"/>
      <c r="X1231" s="8"/>
      <c r="Y1231" s="8"/>
    </row>
    <row r="1232" spans="23:25" ht="15.75">
      <c r="W1232" s="8"/>
      <c r="X1232" s="8"/>
      <c r="Y1232" s="8"/>
    </row>
    <row r="1233" spans="23:25" ht="15.75">
      <c r="W1233" s="8"/>
      <c r="X1233" s="8"/>
      <c r="Y1233" s="8"/>
    </row>
    <row r="1234" spans="23:25" ht="15.75">
      <c r="W1234" s="8"/>
      <c r="X1234" s="8"/>
      <c r="Y1234" s="8"/>
    </row>
    <row r="1235" spans="23:25" ht="15.75">
      <c r="W1235" s="8"/>
      <c r="X1235" s="8"/>
      <c r="Y1235" s="8"/>
    </row>
    <row r="1236" spans="23:25" ht="15.75">
      <c r="W1236" s="8"/>
      <c r="X1236" s="8"/>
      <c r="Y1236" s="8"/>
    </row>
    <row r="1237" spans="23:25" ht="15.75">
      <c r="W1237" s="8"/>
      <c r="X1237" s="8"/>
      <c r="Y1237" s="8"/>
    </row>
    <row r="1238" spans="23:25" ht="15.75">
      <c r="W1238" s="8"/>
      <c r="X1238" s="8"/>
      <c r="Y1238" s="8"/>
    </row>
    <row r="1239" spans="23:25" ht="15.75">
      <c r="W1239" s="8"/>
      <c r="X1239" s="8"/>
      <c r="Y1239" s="8"/>
    </row>
    <row r="1240" spans="23:25" ht="15.75">
      <c r="W1240" s="8"/>
      <c r="X1240" s="8"/>
      <c r="Y1240" s="8"/>
    </row>
    <row r="1241" spans="23:25" ht="15.75">
      <c r="W1241" s="8"/>
      <c r="X1241" s="8"/>
      <c r="Y1241" s="8"/>
    </row>
    <row r="1242" spans="23:25" ht="15.75">
      <c r="W1242" s="8"/>
      <c r="X1242" s="8"/>
      <c r="Y1242" s="8"/>
    </row>
    <row r="1243" spans="23:25" ht="15.75">
      <c r="W1243" s="8"/>
      <c r="X1243" s="8"/>
      <c r="Y1243" s="8"/>
    </row>
    <row r="1244" spans="23:25" ht="15.75">
      <c r="W1244" s="8"/>
      <c r="X1244" s="8"/>
      <c r="Y1244" s="8"/>
    </row>
    <row r="1245" spans="23:25" ht="15.75">
      <c r="W1245" s="8"/>
      <c r="X1245" s="8"/>
      <c r="Y1245" s="8"/>
    </row>
    <row r="1246" spans="23:25" ht="15.75">
      <c r="W1246" s="8"/>
      <c r="X1246" s="8"/>
      <c r="Y1246" s="8"/>
    </row>
    <row r="1247" spans="23:25" ht="15.75">
      <c r="W1247" s="8"/>
      <c r="X1247" s="8"/>
      <c r="Y1247" s="8"/>
    </row>
    <row r="1248" spans="23:25" ht="15.75">
      <c r="W1248" s="8"/>
      <c r="X1248" s="8"/>
      <c r="Y1248" s="8"/>
    </row>
    <row r="1249" spans="23:25" ht="15.75">
      <c r="W1249" s="8"/>
      <c r="X1249" s="8"/>
      <c r="Y1249" s="8"/>
    </row>
    <row r="1250" spans="23:25" ht="15.75">
      <c r="W1250" s="8"/>
      <c r="X1250" s="8"/>
      <c r="Y1250" s="8"/>
    </row>
    <row r="1251" spans="23:25" ht="15.75">
      <c r="W1251" s="8"/>
      <c r="X1251" s="8"/>
      <c r="Y1251" s="8"/>
    </row>
    <row r="1252" spans="23:25" ht="15.75">
      <c r="W1252" s="8"/>
      <c r="X1252" s="8"/>
      <c r="Y1252" s="8"/>
    </row>
    <row r="1253" spans="23:25" ht="15.75">
      <c r="W1253" s="8"/>
      <c r="X1253" s="8"/>
      <c r="Y1253" s="8"/>
    </row>
    <row r="1254" spans="23:25" ht="15.75">
      <c r="W1254" s="8"/>
      <c r="X1254" s="8"/>
      <c r="Y1254" s="8"/>
    </row>
    <row r="1255" spans="23:25" ht="15.75">
      <c r="W1255" s="8"/>
      <c r="X1255" s="8"/>
      <c r="Y1255" s="8"/>
    </row>
    <row r="1256" spans="23:25" ht="15.75">
      <c r="W1256" s="8"/>
      <c r="X1256" s="8"/>
      <c r="Y1256" s="8"/>
    </row>
    <row r="1257" spans="23:25" ht="15.75">
      <c r="W1257" s="8"/>
      <c r="X1257" s="8"/>
      <c r="Y1257" s="8"/>
    </row>
    <row r="1258" spans="23:25" ht="15.75">
      <c r="W1258" s="8"/>
      <c r="X1258" s="8"/>
      <c r="Y1258" s="8"/>
    </row>
    <row r="1259" spans="23:25" ht="15.75">
      <c r="W1259" s="8"/>
      <c r="X1259" s="8"/>
      <c r="Y1259" s="8"/>
    </row>
    <row r="1260" spans="23:25" ht="15.75">
      <c r="W1260" s="8"/>
      <c r="X1260" s="8"/>
      <c r="Y1260" s="8"/>
    </row>
    <row r="1261" spans="23:25" ht="15.75">
      <c r="W1261" s="8"/>
      <c r="X1261" s="8"/>
      <c r="Y1261" s="8"/>
    </row>
    <row r="1262" spans="23:25" ht="15.75">
      <c r="W1262" s="8"/>
      <c r="X1262" s="8"/>
      <c r="Y1262" s="8"/>
    </row>
    <row r="1263" spans="23:25" ht="15.75">
      <c r="W1263" s="8"/>
      <c r="X1263" s="8"/>
      <c r="Y1263" s="8"/>
    </row>
    <row r="1264" spans="23:25" ht="15.75">
      <c r="W1264" s="8"/>
      <c r="X1264" s="8"/>
      <c r="Y1264" s="8"/>
    </row>
    <row r="1265" spans="23:25" ht="15.75">
      <c r="W1265" s="8"/>
      <c r="X1265" s="8"/>
      <c r="Y1265" s="8"/>
    </row>
    <row r="1266" spans="23:25" ht="15.75">
      <c r="W1266" s="8"/>
      <c r="X1266" s="8"/>
      <c r="Y1266" s="8"/>
    </row>
    <row r="1267" spans="23:25" ht="15.75">
      <c r="W1267" s="8"/>
      <c r="X1267" s="8"/>
      <c r="Y1267" s="8"/>
    </row>
    <row r="1268" spans="23:25" ht="15.75">
      <c r="W1268" s="8"/>
      <c r="X1268" s="8"/>
      <c r="Y1268" s="8"/>
    </row>
    <row r="1269" spans="23:25" ht="15.75">
      <c r="W1269" s="8"/>
      <c r="X1269" s="8"/>
      <c r="Y1269" s="8"/>
    </row>
    <row r="1270" spans="23:25" ht="15.75">
      <c r="W1270" s="8"/>
      <c r="X1270" s="8"/>
      <c r="Y1270" s="8"/>
    </row>
    <row r="1271" spans="23:25" ht="15.75">
      <c r="W1271" s="8"/>
      <c r="X1271" s="8"/>
      <c r="Y1271" s="8"/>
    </row>
    <row r="1272" spans="23:25" ht="15.75">
      <c r="W1272" s="8"/>
      <c r="X1272" s="8"/>
      <c r="Y1272" s="8"/>
    </row>
    <row r="1273" spans="23:25" ht="15.75">
      <c r="W1273" s="8"/>
      <c r="X1273" s="8"/>
      <c r="Y1273" s="8"/>
    </row>
    <row r="1274" spans="23:25" ht="15.75">
      <c r="W1274" s="8"/>
      <c r="X1274" s="8"/>
      <c r="Y1274" s="8"/>
    </row>
    <row r="1275" spans="23:25" ht="15.75">
      <c r="W1275" s="8"/>
      <c r="X1275" s="8"/>
      <c r="Y1275" s="8"/>
    </row>
    <row r="1276" spans="23:25" ht="15.75">
      <c r="W1276" s="8"/>
      <c r="X1276" s="8"/>
      <c r="Y1276" s="8"/>
    </row>
    <row r="1277" spans="23:25" ht="15.75">
      <c r="W1277" s="8"/>
      <c r="X1277" s="8"/>
      <c r="Y1277" s="8"/>
    </row>
    <row r="1278" spans="23:25" ht="15.75">
      <c r="W1278" s="8"/>
      <c r="X1278" s="8"/>
      <c r="Y1278" s="8"/>
    </row>
    <row r="1279" spans="23:25" ht="15.75">
      <c r="W1279" s="8"/>
      <c r="X1279" s="8"/>
      <c r="Y1279" s="8"/>
    </row>
    <row r="1280" spans="23:25" ht="15.75">
      <c r="W1280" s="8"/>
      <c r="X1280" s="8"/>
      <c r="Y1280" s="8"/>
    </row>
    <row r="1281" spans="23:25" ht="15.75">
      <c r="W1281" s="8"/>
      <c r="X1281" s="8"/>
      <c r="Y1281" s="8"/>
    </row>
    <row r="1282" spans="23:25" ht="15.75">
      <c r="W1282" s="8"/>
      <c r="X1282" s="8"/>
      <c r="Y1282" s="8"/>
    </row>
    <row r="1283" spans="23:25" ht="15.75">
      <c r="W1283" s="8"/>
      <c r="X1283" s="8"/>
      <c r="Y1283" s="8"/>
    </row>
    <row r="1284" spans="23:25" ht="15.75">
      <c r="W1284" s="8"/>
      <c r="X1284" s="8"/>
      <c r="Y1284" s="8"/>
    </row>
    <row r="1285" spans="23:25" ht="15.75">
      <c r="W1285" s="8"/>
      <c r="X1285" s="8"/>
      <c r="Y1285" s="8"/>
    </row>
    <row r="1286" spans="23:25" ht="15.75">
      <c r="W1286" s="8"/>
      <c r="X1286" s="8"/>
      <c r="Y1286" s="8"/>
    </row>
    <row r="1287" spans="23:25" ht="15.75">
      <c r="W1287" s="8"/>
      <c r="X1287" s="8"/>
      <c r="Y1287" s="8"/>
    </row>
    <row r="1288" spans="23:25" ht="15.75">
      <c r="W1288" s="8"/>
      <c r="X1288" s="8"/>
      <c r="Y1288" s="8"/>
    </row>
    <row r="1289" spans="23:25" ht="15.75">
      <c r="W1289" s="8"/>
      <c r="X1289" s="8"/>
      <c r="Y1289" s="8"/>
    </row>
    <row r="1290" spans="23:25" ht="15.75">
      <c r="W1290" s="8"/>
      <c r="X1290" s="8"/>
      <c r="Y1290" s="8"/>
    </row>
    <row r="1291" spans="23:25" ht="15.75">
      <c r="W1291" s="8"/>
      <c r="X1291" s="8"/>
      <c r="Y1291" s="8"/>
    </row>
    <row r="1292" spans="23:25" ht="15.75">
      <c r="W1292" s="8"/>
      <c r="X1292" s="8"/>
      <c r="Y1292" s="8"/>
    </row>
    <row r="1293" spans="23:25" ht="15.75">
      <c r="W1293" s="8"/>
      <c r="X1293" s="8"/>
      <c r="Y1293" s="8"/>
    </row>
    <row r="1294" spans="23:25" ht="15.75">
      <c r="W1294" s="8"/>
      <c r="X1294" s="8"/>
      <c r="Y1294" s="8"/>
    </row>
    <row r="1295" spans="23:25" ht="15.75">
      <c r="W1295" s="8"/>
      <c r="X1295" s="8"/>
      <c r="Y1295" s="8"/>
    </row>
    <row r="1296" spans="23:25" ht="15.75">
      <c r="W1296" s="8"/>
      <c r="X1296" s="8"/>
      <c r="Y1296" s="8"/>
    </row>
    <row r="1297" spans="23:25" ht="15.75">
      <c r="W1297" s="8"/>
      <c r="X1297" s="8"/>
      <c r="Y1297" s="8"/>
    </row>
    <row r="1298" spans="23:25" ht="15.75">
      <c r="W1298" s="8"/>
      <c r="X1298" s="8"/>
      <c r="Y1298" s="8"/>
    </row>
    <row r="1299" spans="23:25" ht="15.75">
      <c r="W1299" s="8"/>
      <c r="X1299" s="8"/>
      <c r="Y1299" s="8"/>
    </row>
    <row r="1300" spans="23:25" ht="15.75">
      <c r="W1300" s="8"/>
      <c r="X1300" s="8"/>
      <c r="Y1300" s="8"/>
    </row>
    <row r="1301" spans="23:25" ht="15.75">
      <c r="W1301" s="8"/>
      <c r="X1301" s="8"/>
      <c r="Y1301" s="8"/>
    </row>
    <row r="1302" spans="23:25" ht="15.75">
      <c r="W1302" s="8"/>
      <c r="X1302" s="8"/>
      <c r="Y1302" s="8"/>
    </row>
    <row r="1303" spans="23:25" ht="15.75">
      <c r="W1303" s="8"/>
      <c r="X1303" s="8"/>
      <c r="Y1303" s="8"/>
    </row>
    <row r="1304" spans="23:25" ht="15.75">
      <c r="W1304" s="8"/>
      <c r="X1304" s="8"/>
      <c r="Y1304" s="8"/>
    </row>
    <row r="1305" spans="23:25" ht="15.75">
      <c r="W1305" s="8"/>
      <c r="X1305" s="8"/>
      <c r="Y1305" s="8"/>
    </row>
    <row r="1306" spans="23:25" ht="15.75">
      <c r="W1306" s="8"/>
      <c r="X1306" s="8"/>
      <c r="Y1306" s="8"/>
    </row>
    <row r="1307" spans="23:25" ht="15.75">
      <c r="W1307" s="8"/>
      <c r="X1307" s="8"/>
      <c r="Y1307" s="8"/>
    </row>
    <row r="1308" spans="23:25" ht="15.75">
      <c r="W1308" s="8"/>
      <c r="X1308" s="8"/>
      <c r="Y1308" s="8"/>
    </row>
    <row r="1309" spans="23:25" ht="15.75">
      <c r="W1309" s="8"/>
      <c r="X1309" s="8"/>
      <c r="Y1309" s="8"/>
    </row>
    <row r="1310" spans="23:25" ht="15.75">
      <c r="W1310" s="8"/>
      <c r="X1310" s="8"/>
      <c r="Y1310" s="8"/>
    </row>
    <row r="1311" spans="23:25" ht="15.75">
      <c r="W1311" s="8"/>
      <c r="X1311" s="8"/>
      <c r="Y1311" s="8"/>
    </row>
    <row r="1312" spans="23:25" ht="15.75">
      <c r="W1312" s="8"/>
      <c r="X1312" s="8"/>
      <c r="Y1312" s="8"/>
    </row>
    <row r="1313" spans="23:25" ht="15.75">
      <c r="W1313" s="8"/>
      <c r="X1313" s="8"/>
      <c r="Y1313" s="8"/>
    </row>
    <row r="1314" spans="23:25" ht="15.75">
      <c r="W1314" s="8"/>
      <c r="X1314" s="8"/>
      <c r="Y1314" s="8"/>
    </row>
    <row r="1315" spans="23:25" ht="15.75">
      <c r="W1315" s="8"/>
      <c r="X1315" s="8"/>
      <c r="Y1315" s="8"/>
    </row>
    <row r="1316" spans="23:25" ht="15.75">
      <c r="W1316" s="8"/>
      <c r="X1316" s="8"/>
      <c r="Y1316" s="8"/>
    </row>
    <row r="1317" spans="23:25" ht="15.75">
      <c r="W1317" s="8"/>
      <c r="X1317" s="8"/>
      <c r="Y1317" s="8"/>
    </row>
    <row r="1318" spans="23:25" ht="15.75">
      <c r="W1318" s="8"/>
      <c r="X1318" s="8"/>
      <c r="Y1318" s="8"/>
    </row>
    <row r="1319" spans="23:25" ht="15.75">
      <c r="W1319" s="8"/>
      <c r="X1319" s="8"/>
      <c r="Y1319" s="8"/>
    </row>
    <row r="1320" spans="23:25" ht="15.75">
      <c r="W1320" s="8"/>
      <c r="X1320" s="8"/>
      <c r="Y1320" s="8"/>
    </row>
    <row r="1321" spans="23:25" ht="15.75">
      <c r="W1321" s="8"/>
      <c r="X1321" s="8"/>
      <c r="Y1321" s="8"/>
    </row>
    <row r="1322" spans="23:25" ht="15.75">
      <c r="W1322" s="8"/>
      <c r="X1322" s="8"/>
      <c r="Y1322" s="8"/>
    </row>
    <row r="1323" spans="23:25" ht="15.75">
      <c r="W1323" s="8"/>
      <c r="X1323" s="8"/>
      <c r="Y1323" s="8"/>
    </row>
    <row r="1324" spans="23:25" ht="15.75">
      <c r="W1324" s="8"/>
      <c r="X1324" s="8"/>
      <c r="Y1324" s="8"/>
    </row>
    <row r="1325" spans="23:25" ht="15.75">
      <c r="W1325" s="8"/>
      <c r="X1325" s="8"/>
      <c r="Y1325" s="8"/>
    </row>
    <row r="1326" spans="23:25" ht="15.75">
      <c r="W1326" s="8"/>
      <c r="X1326" s="8"/>
      <c r="Y1326" s="8"/>
    </row>
    <row r="1327" spans="23:25" ht="15.75">
      <c r="W1327" s="8"/>
      <c r="X1327" s="8"/>
      <c r="Y1327" s="8"/>
    </row>
    <row r="1328" spans="23:25" ht="15.75">
      <c r="W1328" s="8"/>
      <c r="X1328" s="8"/>
      <c r="Y1328" s="8"/>
    </row>
    <row r="1329" spans="23:25" ht="15.75">
      <c r="W1329" s="8"/>
      <c r="X1329" s="8"/>
      <c r="Y1329" s="8"/>
    </row>
    <row r="1330" spans="23:25" ht="15.75">
      <c r="W1330" s="8"/>
      <c r="X1330" s="8"/>
      <c r="Y1330" s="8"/>
    </row>
    <row r="1331" spans="23:25" ht="15.75">
      <c r="W1331" s="8"/>
      <c r="X1331" s="8"/>
      <c r="Y1331" s="8"/>
    </row>
    <row r="1332" spans="23:25" ht="15.75">
      <c r="W1332" s="8"/>
      <c r="X1332" s="8"/>
      <c r="Y1332" s="8"/>
    </row>
    <row r="1333" spans="23:25" ht="15.75">
      <c r="W1333" s="8"/>
      <c r="X1333" s="8"/>
      <c r="Y1333" s="8"/>
    </row>
    <row r="1334" spans="23:25" ht="15.75">
      <c r="W1334" s="8"/>
      <c r="X1334" s="8"/>
      <c r="Y1334" s="8"/>
    </row>
    <row r="1335" spans="23:25" ht="15.75">
      <c r="W1335" s="8"/>
      <c r="X1335" s="8"/>
      <c r="Y1335" s="8"/>
    </row>
    <row r="1336" spans="23:25" ht="15.75">
      <c r="W1336" s="8"/>
      <c r="X1336" s="8"/>
      <c r="Y1336" s="8"/>
    </row>
    <row r="1337" spans="23:25" ht="15.75">
      <c r="W1337" s="8"/>
      <c r="X1337" s="8"/>
      <c r="Y1337" s="8"/>
    </row>
    <row r="1338" spans="23:25" ht="15.75">
      <c r="W1338" s="8"/>
      <c r="X1338" s="8"/>
      <c r="Y1338" s="8"/>
    </row>
    <row r="1339" spans="23:25" ht="15.75">
      <c r="W1339" s="8"/>
      <c r="X1339" s="8"/>
      <c r="Y1339" s="8"/>
    </row>
    <row r="1340" spans="23:25" ht="15.75">
      <c r="W1340" s="8"/>
      <c r="X1340" s="8"/>
      <c r="Y1340" s="8"/>
    </row>
    <row r="1341" spans="23:25" ht="15.75">
      <c r="W1341" s="8"/>
      <c r="X1341" s="8"/>
      <c r="Y1341" s="8"/>
    </row>
    <row r="1342" spans="23:25" ht="15.75">
      <c r="W1342" s="8"/>
      <c r="X1342" s="8"/>
      <c r="Y1342" s="8"/>
    </row>
    <row r="1343" spans="23:25" ht="15.75">
      <c r="W1343" s="8"/>
      <c r="X1343" s="8"/>
      <c r="Y1343" s="8"/>
    </row>
    <row r="1344" spans="23:25" ht="15.75">
      <c r="W1344" s="8"/>
      <c r="X1344" s="8"/>
      <c r="Y1344" s="8"/>
    </row>
    <row r="1345" spans="23:25" ht="15.75">
      <c r="W1345" s="8"/>
      <c r="X1345" s="8"/>
      <c r="Y1345" s="8"/>
    </row>
    <row r="1346" spans="23:25" ht="15.75">
      <c r="W1346" s="8"/>
      <c r="X1346" s="8"/>
      <c r="Y1346" s="8"/>
    </row>
    <row r="1347" spans="23:25" ht="15.75">
      <c r="W1347" s="8"/>
      <c r="X1347" s="8"/>
      <c r="Y1347" s="8"/>
    </row>
    <row r="1348" spans="23:25" ht="15.75">
      <c r="W1348" s="8"/>
      <c r="X1348" s="8"/>
      <c r="Y1348" s="8"/>
    </row>
    <row r="1349" spans="23:25" ht="15.75">
      <c r="W1349" s="8"/>
      <c r="X1349" s="8"/>
      <c r="Y1349" s="8"/>
    </row>
    <row r="1350" spans="23:25" ht="15.75">
      <c r="W1350" s="8"/>
      <c r="X1350" s="8"/>
      <c r="Y1350" s="8"/>
    </row>
    <row r="1351" spans="23:25" ht="15.75">
      <c r="W1351" s="8"/>
      <c r="X1351" s="8"/>
      <c r="Y1351" s="8"/>
    </row>
    <row r="1352" spans="23:25" ht="15.75">
      <c r="W1352" s="8"/>
      <c r="X1352" s="8"/>
      <c r="Y1352" s="8"/>
    </row>
    <row r="1353" spans="23:25" ht="15.75">
      <c r="W1353" s="8"/>
      <c r="X1353" s="8"/>
      <c r="Y1353" s="8"/>
    </row>
    <row r="1354" spans="23:25" ht="15.75">
      <c r="W1354" s="8"/>
      <c r="X1354" s="8"/>
      <c r="Y1354" s="8"/>
    </row>
    <row r="1355" spans="23:25" ht="15.75">
      <c r="W1355" s="8"/>
      <c r="X1355" s="8"/>
      <c r="Y1355" s="8"/>
    </row>
    <row r="1356" spans="23:25" ht="15.75">
      <c r="W1356" s="8"/>
      <c r="X1356" s="8"/>
      <c r="Y1356" s="8"/>
    </row>
    <row r="1357" spans="23:25" ht="15.75">
      <c r="W1357" s="8"/>
      <c r="X1357" s="8"/>
      <c r="Y1357" s="8"/>
    </row>
    <row r="1358" spans="23:25" ht="15.75">
      <c r="W1358" s="8"/>
      <c r="X1358" s="8"/>
      <c r="Y1358" s="8"/>
    </row>
    <row r="1359" spans="23:25" ht="15.75">
      <c r="W1359" s="8"/>
      <c r="X1359" s="8"/>
      <c r="Y1359" s="8"/>
    </row>
    <row r="1360" spans="23:25" ht="15.75">
      <c r="W1360" s="8"/>
      <c r="X1360" s="8"/>
      <c r="Y1360" s="8"/>
    </row>
    <row r="1361" spans="23:25" ht="15.75">
      <c r="W1361" s="8"/>
      <c r="X1361" s="8"/>
      <c r="Y1361" s="8"/>
    </row>
    <row r="1362" spans="23:25" ht="15.75">
      <c r="W1362" s="8"/>
      <c r="X1362" s="8"/>
      <c r="Y1362" s="8"/>
    </row>
    <row r="1363" spans="23:25" ht="15.75">
      <c r="W1363" s="8"/>
      <c r="X1363" s="8"/>
      <c r="Y1363" s="8"/>
    </row>
    <row r="1364" spans="23:25" ht="15.75">
      <c r="W1364" s="8"/>
      <c r="X1364" s="8"/>
      <c r="Y1364" s="8"/>
    </row>
    <row r="1365" spans="23:25" ht="15.75">
      <c r="W1365" s="8"/>
      <c r="X1365" s="8"/>
      <c r="Y1365" s="8"/>
    </row>
    <row r="1366" spans="23:25" ht="15.75">
      <c r="W1366" s="8"/>
      <c r="X1366" s="8"/>
      <c r="Y1366" s="8"/>
    </row>
    <row r="1367" spans="23:25" ht="15.75">
      <c r="W1367" s="8"/>
      <c r="X1367" s="8"/>
      <c r="Y1367" s="8"/>
    </row>
    <row r="1368" spans="23:25" ht="15.75">
      <c r="W1368" s="8"/>
      <c r="X1368" s="8"/>
      <c r="Y1368" s="8"/>
    </row>
    <row r="1369" spans="23:25" ht="15.75">
      <c r="W1369" s="8"/>
      <c r="X1369" s="8"/>
      <c r="Y1369" s="8"/>
    </row>
    <row r="1370" spans="23:25" ht="15.75">
      <c r="W1370" s="8"/>
      <c r="X1370" s="8"/>
      <c r="Y1370" s="8"/>
    </row>
    <row r="1371" spans="23:25" ht="15.75">
      <c r="W1371" s="8"/>
      <c r="X1371" s="8"/>
      <c r="Y1371" s="8"/>
    </row>
    <row r="1372" spans="23:25" ht="15.75">
      <c r="W1372" s="8"/>
      <c r="X1372" s="8"/>
      <c r="Y1372" s="8"/>
    </row>
    <row r="1373" spans="23:25" ht="15.75">
      <c r="W1373" s="8"/>
      <c r="X1373" s="8"/>
      <c r="Y1373" s="8"/>
    </row>
    <row r="1374" spans="23:25" ht="15.75">
      <c r="W1374" s="8"/>
      <c r="X1374" s="8"/>
      <c r="Y1374" s="8"/>
    </row>
    <row r="1375" spans="23:25" ht="15.75">
      <c r="W1375" s="8"/>
      <c r="X1375" s="8"/>
      <c r="Y1375" s="8"/>
    </row>
    <row r="1376" spans="23:25" ht="15.75">
      <c r="W1376" s="8"/>
      <c r="X1376" s="8"/>
      <c r="Y1376" s="8"/>
    </row>
    <row r="1377" spans="23:25" ht="15.75">
      <c r="W1377" s="8"/>
      <c r="X1377" s="8"/>
      <c r="Y1377" s="8"/>
    </row>
    <row r="1378" spans="23:25" ht="15.75">
      <c r="W1378" s="8"/>
      <c r="X1378" s="8"/>
      <c r="Y1378" s="8"/>
    </row>
  </sheetData>
  <sheetProtection selectLockedCells="1" selectUnlockedCells="1"/>
  <mergeCells count="368">
    <mergeCell ref="T170:U170"/>
    <mergeCell ref="W170:X170"/>
    <mergeCell ref="N171:P171"/>
    <mergeCell ref="Q171:S171"/>
    <mergeCell ref="W171:Y171"/>
    <mergeCell ref="N172:Y172"/>
    <mergeCell ref="B169:M169"/>
    <mergeCell ref="O169:P169"/>
    <mergeCell ref="R169:S169"/>
    <mergeCell ref="B170:M170"/>
    <mergeCell ref="N170:P170"/>
    <mergeCell ref="Q170:S170"/>
    <mergeCell ref="B167:M167"/>
    <mergeCell ref="O167:P167"/>
    <mergeCell ref="R167:S167"/>
    <mergeCell ref="B168:M168"/>
    <mergeCell ref="O168:P168"/>
    <mergeCell ref="R168:S168"/>
    <mergeCell ref="A165:B165"/>
    <mergeCell ref="O165:P165"/>
    <mergeCell ref="R165:S165"/>
    <mergeCell ref="B166:M166"/>
    <mergeCell ref="O166:P166"/>
    <mergeCell ref="R166:S166"/>
    <mergeCell ref="A163:B163"/>
    <mergeCell ref="O163:P163"/>
    <mergeCell ref="R163:S163"/>
    <mergeCell ref="A164:B164"/>
    <mergeCell ref="O164:P164"/>
    <mergeCell ref="R164:S164"/>
    <mergeCell ref="O160:P160"/>
    <mergeCell ref="R160:S160"/>
    <mergeCell ref="A161:B161"/>
    <mergeCell ref="O161:P161"/>
    <mergeCell ref="R161:S161"/>
    <mergeCell ref="A162:Y162"/>
    <mergeCell ref="A157:B157"/>
    <mergeCell ref="O157:P157"/>
    <mergeCell ref="R157:S157"/>
    <mergeCell ref="A158:Y158"/>
    <mergeCell ref="O159:P159"/>
    <mergeCell ref="R159:S159"/>
    <mergeCell ref="A155:B155"/>
    <mergeCell ref="O155:P155"/>
    <mergeCell ref="R155:S155"/>
    <mergeCell ref="A156:B156"/>
    <mergeCell ref="O156:P156"/>
    <mergeCell ref="R156:S156"/>
    <mergeCell ref="O152:P152"/>
    <mergeCell ref="R152:S152"/>
    <mergeCell ref="O153:P153"/>
    <mergeCell ref="R153:S153"/>
    <mergeCell ref="O154:P154"/>
    <mergeCell ref="R154:S154"/>
    <mergeCell ref="O149:P149"/>
    <mergeCell ref="R149:S149"/>
    <mergeCell ref="O150:P150"/>
    <mergeCell ref="R150:S150"/>
    <mergeCell ref="O151:P151"/>
    <mergeCell ref="R151:S151"/>
    <mergeCell ref="O146:P146"/>
    <mergeCell ref="R146:S146"/>
    <mergeCell ref="O147:P147"/>
    <mergeCell ref="R147:S147"/>
    <mergeCell ref="O148:P148"/>
    <mergeCell ref="R148:S148"/>
    <mergeCell ref="O143:P143"/>
    <mergeCell ref="R143:S143"/>
    <mergeCell ref="O144:P144"/>
    <mergeCell ref="R144:S144"/>
    <mergeCell ref="O145:P145"/>
    <mergeCell ref="R145:S145"/>
    <mergeCell ref="O139:P139"/>
    <mergeCell ref="R139:S139"/>
    <mergeCell ref="O140:P140"/>
    <mergeCell ref="R140:S140"/>
    <mergeCell ref="A141:Y141"/>
    <mergeCell ref="O142:P142"/>
    <mergeCell ref="R142:S142"/>
    <mergeCell ref="O136:P136"/>
    <mergeCell ref="R136:S136"/>
    <mergeCell ref="O137:P137"/>
    <mergeCell ref="R137:S137"/>
    <mergeCell ref="O138:P138"/>
    <mergeCell ref="R138:S138"/>
    <mergeCell ref="O133:P133"/>
    <mergeCell ref="R133:S133"/>
    <mergeCell ref="O134:P134"/>
    <mergeCell ref="R134:S134"/>
    <mergeCell ref="O135:P135"/>
    <mergeCell ref="R135:S135"/>
    <mergeCell ref="O130:P130"/>
    <mergeCell ref="R130:S130"/>
    <mergeCell ref="O131:P131"/>
    <mergeCell ref="R131:S131"/>
    <mergeCell ref="O132:P132"/>
    <mergeCell ref="R132:S132"/>
    <mergeCell ref="O126:P126"/>
    <mergeCell ref="R126:S126"/>
    <mergeCell ref="A127:Y127"/>
    <mergeCell ref="O128:P128"/>
    <mergeCell ref="R128:S128"/>
    <mergeCell ref="O129:P129"/>
    <mergeCell ref="R129:S129"/>
    <mergeCell ref="O123:P123"/>
    <mergeCell ref="R123:S123"/>
    <mergeCell ref="O124:P124"/>
    <mergeCell ref="R124:S124"/>
    <mergeCell ref="O125:P125"/>
    <mergeCell ref="R125:S125"/>
    <mergeCell ref="O120:P120"/>
    <mergeCell ref="R120:S120"/>
    <mergeCell ref="O121:P121"/>
    <mergeCell ref="R121:S121"/>
    <mergeCell ref="O122:P122"/>
    <mergeCell ref="R122:S122"/>
    <mergeCell ref="O117:P117"/>
    <mergeCell ref="R117:S117"/>
    <mergeCell ref="O118:P118"/>
    <mergeCell ref="R118:S118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11:P111"/>
    <mergeCell ref="R111:S111"/>
    <mergeCell ref="O112:P112"/>
    <mergeCell ref="R112:S112"/>
    <mergeCell ref="O113:P113"/>
    <mergeCell ref="R113:S113"/>
    <mergeCell ref="O108:P108"/>
    <mergeCell ref="R108:S108"/>
    <mergeCell ref="O109:P109"/>
    <mergeCell ref="R109:S109"/>
    <mergeCell ref="O110:P110"/>
    <mergeCell ref="R110:S110"/>
    <mergeCell ref="O104:P104"/>
    <mergeCell ref="R104:S104"/>
    <mergeCell ref="A105:Y105"/>
    <mergeCell ref="O106:P106"/>
    <mergeCell ref="R106:S106"/>
    <mergeCell ref="O107:P107"/>
    <mergeCell ref="R107:S107"/>
    <mergeCell ref="O101:P101"/>
    <mergeCell ref="R101:S101"/>
    <mergeCell ref="O102:P102"/>
    <mergeCell ref="R102:S102"/>
    <mergeCell ref="O103:P103"/>
    <mergeCell ref="R103:S103"/>
    <mergeCell ref="A97:B97"/>
    <mergeCell ref="O97:P97"/>
    <mergeCell ref="R97:S97"/>
    <mergeCell ref="A98:Y98"/>
    <mergeCell ref="A99:Y99"/>
    <mergeCell ref="O100:P100"/>
    <mergeCell ref="R100:S100"/>
    <mergeCell ref="A95:B95"/>
    <mergeCell ref="O95:P95"/>
    <mergeCell ref="R95:S95"/>
    <mergeCell ref="A96:B96"/>
    <mergeCell ref="O96:P96"/>
    <mergeCell ref="R96:S96"/>
    <mergeCell ref="O92:P92"/>
    <mergeCell ref="R92:S92"/>
    <mergeCell ref="O93:P93"/>
    <mergeCell ref="R93:S93"/>
    <mergeCell ref="O94:P94"/>
    <mergeCell ref="R94:S94"/>
    <mergeCell ref="O89:P89"/>
    <mergeCell ref="R89:S89"/>
    <mergeCell ref="O90:P90"/>
    <mergeCell ref="R90:S90"/>
    <mergeCell ref="O91:P91"/>
    <mergeCell ref="R91:S91"/>
    <mergeCell ref="O86:P86"/>
    <mergeCell ref="R86:S86"/>
    <mergeCell ref="O87:P87"/>
    <mergeCell ref="R87:S87"/>
    <mergeCell ref="O88:P88"/>
    <mergeCell ref="R88:S88"/>
    <mergeCell ref="O83:P83"/>
    <mergeCell ref="R83:S83"/>
    <mergeCell ref="O84:P84"/>
    <mergeCell ref="R84:S84"/>
    <mergeCell ref="O85:P85"/>
    <mergeCell ref="R85:S85"/>
    <mergeCell ref="O80:P80"/>
    <mergeCell ref="R80:S80"/>
    <mergeCell ref="O81:P81"/>
    <mergeCell ref="R81:S81"/>
    <mergeCell ref="O82:P82"/>
    <mergeCell ref="R82:S82"/>
    <mergeCell ref="O77:P77"/>
    <mergeCell ref="R77:S77"/>
    <mergeCell ref="O78:P78"/>
    <mergeCell ref="R78:S78"/>
    <mergeCell ref="O79:P79"/>
    <mergeCell ref="R79:S79"/>
    <mergeCell ref="O74:P74"/>
    <mergeCell ref="R74:S74"/>
    <mergeCell ref="O75:P75"/>
    <mergeCell ref="R75:S75"/>
    <mergeCell ref="O76:P76"/>
    <mergeCell ref="R76:S76"/>
    <mergeCell ref="O71:P71"/>
    <mergeCell ref="R71:S71"/>
    <mergeCell ref="O72:P72"/>
    <mergeCell ref="R72:S72"/>
    <mergeCell ref="O73:P73"/>
    <mergeCell ref="R73:S73"/>
    <mergeCell ref="O68:P68"/>
    <mergeCell ref="R68:S68"/>
    <mergeCell ref="O69:P69"/>
    <mergeCell ref="R69:S69"/>
    <mergeCell ref="O70:P70"/>
    <mergeCell ref="R70:S70"/>
    <mergeCell ref="A64:V64"/>
    <mergeCell ref="O65:P65"/>
    <mergeCell ref="R65:S65"/>
    <mergeCell ref="O66:P66"/>
    <mergeCell ref="R66:S66"/>
    <mergeCell ref="O67:P67"/>
    <mergeCell ref="R67:S67"/>
    <mergeCell ref="X61:Y61"/>
    <mergeCell ref="A62:B62"/>
    <mergeCell ref="O62:P62"/>
    <mergeCell ref="R62:S62"/>
    <mergeCell ref="X62:Y62"/>
    <mergeCell ref="A63:B63"/>
    <mergeCell ref="O63:P63"/>
    <mergeCell ref="R63:S63"/>
    <mergeCell ref="O59:P59"/>
    <mergeCell ref="R59:S59"/>
    <mergeCell ref="O60:P60"/>
    <mergeCell ref="R60:S60"/>
    <mergeCell ref="A61:B61"/>
    <mergeCell ref="O61:P61"/>
    <mergeCell ref="R61:S61"/>
    <mergeCell ref="O56:P56"/>
    <mergeCell ref="R56:S56"/>
    <mergeCell ref="O57:P57"/>
    <mergeCell ref="R57:S57"/>
    <mergeCell ref="O58:P58"/>
    <mergeCell ref="R58:S58"/>
    <mergeCell ref="O53:P53"/>
    <mergeCell ref="R53:S53"/>
    <mergeCell ref="O54:P54"/>
    <mergeCell ref="R54:S54"/>
    <mergeCell ref="O55:P55"/>
    <mergeCell ref="R55:S55"/>
    <mergeCell ref="O50:P50"/>
    <mergeCell ref="R50:S50"/>
    <mergeCell ref="O51:P51"/>
    <mergeCell ref="R51:S51"/>
    <mergeCell ref="O52:P52"/>
    <mergeCell ref="R52:S52"/>
    <mergeCell ref="O47:P47"/>
    <mergeCell ref="R47:S47"/>
    <mergeCell ref="O48:P48"/>
    <mergeCell ref="R48:S48"/>
    <mergeCell ref="O49:P49"/>
    <mergeCell ref="R49:S49"/>
    <mergeCell ref="O44:P44"/>
    <mergeCell ref="R44:S44"/>
    <mergeCell ref="O45:P45"/>
    <mergeCell ref="R45:S45"/>
    <mergeCell ref="O46:P46"/>
    <mergeCell ref="R46:S46"/>
    <mergeCell ref="O39:P39"/>
    <mergeCell ref="R39:S39"/>
    <mergeCell ref="O40:P40"/>
    <mergeCell ref="R40:S40"/>
    <mergeCell ref="O43:P43"/>
    <mergeCell ref="R43:S43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A24:B24"/>
    <mergeCell ref="O24:P24"/>
    <mergeCell ref="R24:S24"/>
    <mergeCell ref="A25:Y25"/>
    <mergeCell ref="O26:P26"/>
    <mergeCell ref="R26:S26"/>
    <mergeCell ref="O21:P21"/>
    <mergeCell ref="R21:S21"/>
    <mergeCell ref="A22:B22"/>
    <mergeCell ref="O22:P22"/>
    <mergeCell ref="R22:S22"/>
    <mergeCell ref="A23:B23"/>
    <mergeCell ref="O23:P23"/>
    <mergeCell ref="R23:S23"/>
    <mergeCell ref="O18:P18"/>
    <mergeCell ref="R18:S18"/>
    <mergeCell ref="O19:P19"/>
    <mergeCell ref="R19:S19"/>
    <mergeCell ref="O20:P20"/>
    <mergeCell ref="R20:S20"/>
    <mergeCell ref="O15:P15"/>
    <mergeCell ref="R15:S15"/>
    <mergeCell ref="O16:P16"/>
    <mergeCell ref="R16:S16"/>
    <mergeCell ref="O17:P17"/>
    <mergeCell ref="R17:S17"/>
    <mergeCell ref="O12:P12"/>
    <mergeCell ref="R12:S12"/>
    <mergeCell ref="O13:P13"/>
    <mergeCell ref="R13:S13"/>
    <mergeCell ref="O14:P14"/>
    <mergeCell ref="R14:S14"/>
    <mergeCell ref="O8:P8"/>
    <mergeCell ref="R8:S8"/>
    <mergeCell ref="A9:Y9"/>
    <mergeCell ref="A10:Y10"/>
    <mergeCell ref="O11:P11"/>
    <mergeCell ref="R11:S11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C4:C7"/>
    <mergeCell ref="D4:D7"/>
    <mergeCell ref="E4:F5"/>
    <mergeCell ref="I4:I7"/>
    <mergeCell ref="J4:J7"/>
    <mergeCell ref="K4:K7"/>
    <mergeCell ref="E6:E7"/>
    <mergeCell ref="F6:F7"/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</mergeCells>
  <printOptions horizontalCentered="1"/>
  <pageMargins left="0.1968503937007874" right="0.1968503937007874" top="0.5511811023622047" bottom="0.1968503937007874" header="0.5118110236220472" footer="0.5118110236220472"/>
  <pageSetup fitToHeight="0" fitToWidth="1" horizontalDpi="600" verticalDpi="600" orientation="landscape" paperSize="9" scale="70" r:id="rId1"/>
  <rowBreaks count="2" manualBreakCount="2">
    <brk id="39" max="24" man="1"/>
    <brk id="10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Witcher</dc:creator>
  <cp:keywords/>
  <dc:description/>
  <cp:lastModifiedBy>Алена Латышева</cp:lastModifiedBy>
  <cp:lastPrinted>2017-06-02T05:09:37Z</cp:lastPrinted>
  <dcterms:created xsi:type="dcterms:W3CDTF">2012-03-28T15:43:23Z</dcterms:created>
  <dcterms:modified xsi:type="dcterms:W3CDTF">2017-08-21T11:50:08Z</dcterms:modified>
  <cp:category/>
  <cp:version/>
  <cp:contentType/>
  <cp:contentStatus/>
</cp:coreProperties>
</file>